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1"/>
  <workbookPr defaultThemeVersion="124226"/>
  <mc:AlternateContent xmlns:mc="http://schemas.openxmlformats.org/markup-compatibility/2006">
    <mc:Choice Requires="x15">
      <x15ac:absPath xmlns:x15ac="http://schemas.microsoft.com/office/spreadsheetml/2010/11/ac" url="https://kipda.sharepoint.com/sites/Transportation/Shared Documents/MPO Dedicated Programs/"/>
    </mc:Choice>
  </mc:AlternateContent>
  <xr:revisionPtr revIDLastSave="0" documentId="8_{4ABABEBE-9B33-43E6-B2AA-A7BA955284A4}" xr6:coauthVersionLast="46" xr6:coauthVersionMax="46" xr10:uidLastSave="{00000000-0000-0000-0000-000000000000}"/>
  <bookViews>
    <workbookView minimized="1" xWindow="13275" yWindow="4560" windowWidth="15360" windowHeight="11385" firstSheet="2" activeTab="2" xr2:uid="{00000000-000D-0000-FFFF-FFFF00000000}"/>
  </bookViews>
  <sheets>
    <sheet name="IN - All Programs" sheetId="3" r:id="rId1"/>
    <sheet name="IN Program Breakdown" sheetId="4" r:id="rId2"/>
    <sheet name="KY - STBG" sheetId="1" r:id="rId3"/>
    <sheet name="KY - TA" sheetId="2" r:id="rId4"/>
  </sheets>
  <definedNames>
    <definedName name="_xlnm.Print_Area" localSheetId="0">'IN - All Programs'!$A$1:$AI$375</definedName>
    <definedName name="_xlnm.Print_Area" localSheetId="2">'KY - STBG'!$A$1:$AJ$1039</definedName>
    <definedName name="_xlnm.Print_Area" localSheetId="3">'KY - TA'!$A$1:$AJ$235</definedName>
    <definedName name="_xlnm.Print_Titles" localSheetId="0">'IN - All Programs'!$1:$4</definedName>
    <definedName name="_xlnm.Print_Titles" localSheetId="2">'KY - STBG'!$1:$4</definedName>
    <definedName name="_xlnm.Print_Titles" localSheetId="3">'KY - TA'!$1:$4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6" i="3" l="1"/>
  <c r="S262" i="3"/>
  <c r="V1031" i="1" l="1"/>
  <c r="W132" i="3"/>
  <c r="W110" i="3"/>
  <c r="W198" i="3"/>
  <c r="T187" i="3"/>
  <c r="P230" i="2" l="1"/>
  <c r="S230" i="2"/>
  <c r="M232" i="2"/>
  <c r="M231" i="2"/>
  <c r="J232" i="2"/>
  <c r="J231" i="2"/>
  <c r="Y1031" i="1" l="1"/>
  <c r="AJ964" i="1" l="1"/>
  <c r="AJ953" i="1"/>
  <c r="AJ942" i="1"/>
  <c r="AJ644" i="1"/>
  <c r="AJ633" i="1"/>
  <c r="AJ622" i="1"/>
  <c r="AJ613" i="1"/>
  <c r="AJ609" i="1"/>
  <c r="AJ589" i="1"/>
  <c r="AJ578" i="1"/>
  <c r="AJ567" i="1"/>
  <c r="AJ556" i="1"/>
  <c r="AJ506" i="1"/>
  <c r="AJ495" i="1"/>
  <c r="AJ484" i="1"/>
  <c r="AJ462" i="1"/>
  <c r="AJ437" i="1"/>
  <c r="AJ376" i="1"/>
  <c r="AJ354" i="1"/>
  <c r="AJ310" i="1"/>
  <c r="AJ277" i="1"/>
  <c r="AJ208" i="1"/>
  <c r="AJ197" i="1"/>
  <c r="AJ186" i="1"/>
  <c r="AJ54" i="1"/>
  <c r="AJ43" i="1"/>
  <c r="AJ32" i="1"/>
  <c r="AJ21" i="1"/>
  <c r="AJ299" i="1"/>
  <c r="AJ266" i="1"/>
  <c r="AJ615" i="1" l="1"/>
  <c r="T262" i="3" l="1"/>
  <c r="T218" i="3"/>
  <c r="R373" i="3" l="1"/>
  <c r="AI225" i="2" l="1"/>
  <c r="AH225" i="2"/>
  <c r="AF225" i="2"/>
  <c r="AE225" i="2"/>
  <c r="AC225" i="2"/>
  <c r="AB225" i="2"/>
  <c r="Z225" i="2"/>
  <c r="Y225" i="2"/>
  <c r="W225" i="2"/>
  <c r="V225" i="2"/>
  <c r="T225" i="2"/>
  <c r="S225" i="2"/>
  <c r="Q225" i="2"/>
  <c r="P225" i="2"/>
  <c r="N225" i="2"/>
  <c r="J1026" i="1"/>
  <c r="K1026" i="1"/>
  <c r="M1026" i="1"/>
  <c r="N1026" i="1"/>
  <c r="P1026" i="1"/>
  <c r="S1026" i="1"/>
  <c r="T1026" i="1"/>
  <c r="V1026" i="1"/>
  <c r="W1026" i="1"/>
  <c r="Y1026" i="1"/>
  <c r="Z1026" i="1"/>
  <c r="AB1026" i="1"/>
  <c r="AC1026" i="1"/>
  <c r="AE1026" i="1"/>
  <c r="AF1026" i="1"/>
  <c r="AH1026" i="1"/>
  <c r="AI1026" i="1"/>
  <c r="H1026" i="1"/>
  <c r="AH1032" i="1" l="1"/>
  <c r="AE1032" i="1"/>
  <c r="AB1032" i="1"/>
  <c r="Y1032" i="1"/>
  <c r="V1032" i="1"/>
  <c r="V1035" i="1" s="1"/>
  <c r="S1032" i="1"/>
  <c r="AI1030" i="1"/>
  <c r="AI1032" i="1" s="1"/>
  <c r="AI1036" i="1" s="1"/>
  <c r="AJ188" i="1"/>
  <c r="AJ184" i="1"/>
  <c r="AJ199" i="1"/>
  <c r="AJ195" i="1"/>
  <c r="AJ210" i="1"/>
  <c r="AJ206" i="1"/>
  <c r="AJ23" i="1"/>
  <c r="AJ19" i="1"/>
  <c r="AJ235" i="1"/>
  <c r="AJ231" i="1"/>
  <c r="AJ668" i="1"/>
  <c r="AJ664" i="1"/>
  <c r="AJ933" i="1"/>
  <c r="AJ929" i="1"/>
  <c r="AJ944" i="1"/>
  <c r="AJ940" i="1"/>
  <c r="AJ246" i="1"/>
  <c r="AJ242" i="1"/>
  <c r="AJ257" i="1"/>
  <c r="AJ253" i="1"/>
  <c r="AJ268" i="1"/>
  <c r="AJ264" i="1"/>
  <c r="AJ279" i="1"/>
  <c r="AJ275" i="1"/>
  <c r="AJ290" i="1"/>
  <c r="AJ286" i="1"/>
  <c r="AJ301" i="1"/>
  <c r="AJ297" i="1"/>
  <c r="AJ100" i="1"/>
  <c r="AJ96" i="1"/>
  <c r="AJ34" i="1"/>
  <c r="AJ30" i="1"/>
  <c r="AJ45" i="1"/>
  <c r="AJ41" i="1"/>
  <c r="AJ312" i="1"/>
  <c r="AJ308" i="1"/>
  <c r="AJ679" i="1"/>
  <c r="AJ675" i="1"/>
  <c r="AJ657" i="1"/>
  <c r="AJ653" i="1"/>
  <c r="AJ323" i="1"/>
  <c r="AJ319" i="1"/>
  <c r="AJ334" i="1"/>
  <c r="AJ330" i="1"/>
  <c r="AJ345" i="1"/>
  <c r="AJ341" i="1"/>
  <c r="AJ690" i="1"/>
  <c r="AJ686" i="1"/>
  <c r="AJ701" i="1"/>
  <c r="AJ697" i="1"/>
  <c r="AJ712" i="1"/>
  <c r="AJ708" i="1"/>
  <c r="AJ723" i="1"/>
  <c r="AJ719" i="1"/>
  <c r="AJ12" i="1"/>
  <c r="AJ8" i="1"/>
  <c r="AJ748" i="1"/>
  <c r="AJ744" i="1"/>
  <c r="AJ111" i="1"/>
  <c r="AJ107" i="1"/>
  <c r="AJ759" i="1"/>
  <c r="AJ755" i="1"/>
  <c r="AJ770" i="1"/>
  <c r="AJ766" i="1"/>
  <c r="AJ122" i="1"/>
  <c r="AJ118" i="1"/>
  <c r="AJ133" i="1"/>
  <c r="AJ129" i="1"/>
  <c r="AJ144" i="1"/>
  <c r="AJ140" i="1"/>
  <c r="AJ155" i="1"/>
  <c r="AJ151" i="1"/>
  <c r="AJ166" i="1"/>
  <c r="AJ162" i="1"/>
  <c r="AJ795" i="1"/>
  <c r="AJ791" i="1"/>
  <c r="AJ806" i="1"/>
  <c r="AJ802" i="1"/>
  <c r="AJ356" i="1"/>
  <c r="AJ352" i="1"/>
  <c r="AJ367" i="1"/>
  <c r="AJ363" i="1"/>
  <c r="AJ378" i="1"/>
  <c r="AJ374" i="1"/>
  <c r="AJ389" i="1"/>
  <c r="AJ385" i="1"/>
  <c r="AJ428" i="1"/>
  <c r="AJ424" i="1"/>
  <c r="AJ439" i="1"/>
  <c r="AJ435" i="1"/>
  <c r="AJ464" i="1"/>
  <c r="AJ460" i="1"/>
  <c r="AJ475" i="1"/>
  <c r="AJ471" i="1"/>
  <c r="AJ486" i="1"/>
  <c r="AJ482" i="1"/>
  <c r="AJ817" i="1"/>
  <c r="AJ828" i="1"/>
  <c r="AJ824" i="1"/>
  <c r="AJ839" i="1"/>
  <c r="AJ835" i="1"/>
  <c r="AJ497" i="1"/>
  <c r="AJ493" i="1"/>
  <c r="AJ508" i="1"/>
  <c r="AJ504" i="1"/>
  <c r="AJ519" i="1"/>
  <c r="AJ515" i="1"/>
  <c r="AJ558" i="1"/>
  <c r="AJ554" i="1"/>
  <c r="AJ569" i="1"/>
  <c r="AJ565" i="1"/>
  <c r="AJ580" i="1"/>
  <c r="AJ576" i="1"/>
  <c r="AJ591" i="1"/>
  <c r="AJ587" i="1"/>
  <c r="AJ602" i="1"/>
  <c r="AJ598" i="1"/>
  <c r="AJ635" i="1"/>
  <c r="AJ631" i="1"/>
  <c r="AJ624" i="1"/>
  <c r="AJ620" i="1"/>
  <c r="AJ56" i="1"/>
  <c r="AJ52" i="1"/>
  <c r="AJ878" i="1"/>
  <c r="AJ874" i="1"/>
  <c r="AJ889" i="1"/>
  <c r="AJ885" i="1"/>
  <c r="AJ900" i="1"/>
  <c r="AJ896" i="1"/>
  <c r="AJ646" i="1"/>
  <c r="AJ642" i="1"/>
  <c r="AJ911" i="1"/>
  <c r="AJ907" i="1"/>
  <c r="AJ89" i="1"/>
  <c r="AJ85" i="1"/>
  <c r="AJ955" i="1"/>
  <c r="AJ951" i="1"/>
  <c r="AJ966" i="1"/>
  <c r="AJ962" i="1"/>
  <c r="AJ177" i="1"/>
  <c r="AJ173" i="1"/>
  <c r="AJ922" i="1"/>
  <c r="AJ918" i="1"/>
  <c r="AJ67" i="1"/>
  <c r="AJ63" i="1"/>
  <c r="AJ78" i="1"/>
  <c r="AJ80" i="1" s="1"/>
  <c r="AJ74" i="1"/>
  <c r="AH234" i="2"/>
  <c r="AE234" i="2"/>
  <c r="AB234" i="2"/>
  <c r="Y234" i="2"/>
  <c r="V234" i="2"/>
  <c r="S234" i="2"/>
  <c r="AI233" i="2"/>
  <c r="AH231" i="2"/>
  <c r="AE231" i="2"/>
  <c r="AB231" i="2"/>
  <c r="Y231" i="2"/>
  <c r="V231" i="2"/>
  <c r="S231" i="2"/>
  <c r="P231" i="2"/>
  <c r="P232" i="2" s="1"/>
  <c r="AI228" i="2"/>
  <c r="AI232" i="2" s="1"/>
  <c r="AJ89" i="2"/>
  <c r="AJ85" i="2"/>
  <c r="AJ56" i="2"/>
  <c r="AJ52" i="2"/>
  <c r="AJ67" i="2"/>
  <c r="AJ63" i="2"/>
  <c r="AJ122" i="2"/>
  <c r="AJ118" i="2"/>
  <c r="AJ78" i="2"/>
  <c r="AJ74" i="2"/>
  <c r="AJ188" i="2"/>
  <c r="AJ184" i="2"/>
  <c r="AJ166" i="2"/>
  <c r="AJ162" i="2"/>
  <c r="AJ177" i="2"/>
  <c r="AJ173" i="2"/>
  <c r="AJ221" i="2"/>
  <c r="AJ217" i="2"/>
  <c r="AJ199" i="2"/>
  <c r="AJ195" i="2"/>
  <c r="AJ144" i="2"/>
  <c r="AJ140" i="2"/>
  <c r="AJ34" i="2"/>
  <c r="AJ30" i="2"/>
  <c r="AJ23" i="2"/>
  <c r="AJ19" i="2"/>
  <c r="AJ210" i="2"/>
  <c r="AJ206" i="2"/>
  <c r="AJ133" i="2"/>
  <c r="AJ129" i="2"/>
  <c r="AJ12" i="2"/>
  <c r="AJ8" i="2"/>
  <c r="AJ111" i="2"/>
  <c r="AJ107" i="2"/>
  <c r="AJ100" i="2"/>
  <c r="AJ96" i="2"/>
  <c r="AJ155" i="2"/>
  <c r="AJ151" i="2"/>
  <c r="AJ45" i="2"/>
  <c r="AJ41" i="2"/>
  <c r="AI354" i="3"/>
  <c r="AI350" i="3"/>
  <c r="AI343" i="3"/>
  <c r="AI339" i="3"/>
  <c r="AI332" i="3"/>
  <c r="AI328" i="3"/>
  <c r="AI321" i="3"/>
  <c r="AI317" i="3"/>
  <c r="AI310" i="3"/>
  <c r="AI299" i="3"/>
  <c r="AI301" i="3" s="1"/>
  <c r="AI295" i="3"/>
  <c r="AI288" i="3"/>
  <c r="AI284" i="3"/>
  <c r="AI277" i="3"/>
  <c r="AI273" i="3"/>
  <c r="AI255" i="3"/>
  <c r="AI251" i="3"/>
  <c r="AI244" i="3"/>
  <c r="AI240" i="3"/>
  <c r="AI233" i="3"/>
  <c r="AI229" i="3"/>
  <c r="AI222" i="3"/>
  <c r="AI218" i="3"/>
  <c r="AI211" i="3"/>
  <c r="AI207" i="3"/>
  <c r="AI200" i="3"/>
  <c r="AI196" i="3"/>
  <c r="AI189" i="3"/>
  <c r="AI185" i="3"/>
  <c r="AI178" i="3"/>
  <c r="AI156" i="3"/>
  <c r="AI152" i="3"/>
  <c r="AI145" i="3"/>
  <c r="AI141" i="3"/>
  <c r="AI134" i="3"/>
  <c r="AI130" i="3"/>
  <c r="AI123" i="3"/>
  <c r="AI119" i="3"/>
  <c r="AI112" i="3"/>
  <c r="AI108" i="3"/>
  <c r="AI101" i="3"/>
  <c r="AI97" i="3"/>
  <c r="AI90" i="3"/>
  <c r="AI86" i="3"/>
  <c r="AI79" i="3"/>
  <c r="AI75" i="3"/>
  <c r="AI26" i="3"/>
  <c r="AI22" i="3"/>
  <c r="S360" i="3"/>
  <c r="C17" i="4" s="1"/>
  <c r="S359" i="3"/>
  <c r="C11" i="4" s="1"/>
  <c r="S358" i="3"/>
  <c r="AH369" i="3"/>
  <c r="AH368" i="3"/>
  <c r="AH367" i="3"/>
  <c r="AH366" i="3"/>
  <c r="B3" i="4"/>
  <c r="B4" i="4" s="1"/>
  <c r="C3" i="4"/>
  <c r="C4" i="4" s="1"/>
  <c r="D3" i="4"/>
  <c r="E3" i="4"/>
  <c r="E4" i="4" s="1"/>
  <c r="F3" i="4"/>
  <c r="F4" i="4" s="1"/>
  <c r="G3" i="4"/>
  <c r="G4" i="4" s="1"/>
  <c r="B9" i="4"/>
  <c r="B10" i="4" s="1"/>
  <c r="C9" i="4"/>
  <c r="D9" i="4"/>
  <c r="D10" i="4" s="1"/>
  <c r="E9" i="4"/>
  <c r="E10" i="4" s="1"/>
  <c r="F9" i="4"/>
  <c r="F10" i="4" s="1"/>
  <c r="G9" i="4"/>
  <c r="G10" i="4" s="1"/>
  <c r="G11" i="4"/>
  <c r="B15" i="4"/>
  <c r="B16" i="4" s="1"/>
  <c r="C15" i="4"/>
  <c r="C16" i="4" s="1"/>
  <c r="D15" i="4"/>
  <c r="D16" i="4" s="1"/>
  <c r="E15" i="4"/>
  <c r="E16" i="4" s="1"/>
  <c r="F15" i="4"/>
  <c r="F16" i="4" s="1"/>
  <c r="G15" i="4"/>
  <c r="G16" i="4" s="1"/>
  <c r="B21" i="4"/>
  <c r="B22" i="4" s="1"/>
  <c r="C21" i="4"/>
  <c r="D21" i="4"/>
  <c r="D22" i="4" s="1"/>
  <c r="E21" i="4"/>
  <c r="E22" i="4" s="1"/>
  <c r="F21" i="4"/>
  <c r="F22" i="4" s="1"/>
  <c r="G21" i="4"/>
  <c r="G22" i="4" s="1"/>
  <c r="H7" i="3"/>
  <c r="K7" i="3"/>
  <c r="N7" i="3"/>
  <c r="Q7" i="3"/>
  <c r="T7" i="3"/>
  <c r="W7" i="3"/>
  <c r="Z7" i="3"/>
  <c r="AC7" i="3"/>
  <c r="AF7" i="3"/>
  <c r="H8" i="3"/>
  <c r="K8" i="3"/>
  <c r="N8" i="3"/>
  <c r="Q8" i="3"/>
  <c r="T8" i="3"/>
  <c r="W8" i="3"/>
  <c r="Z8" i="3"/>
  <c r="AC8" i="3"/>
  <c r="AF8" i="3"/>
  <c r="AI8" i="3"/>
  <c r="H9" i="3"/>
  <c r="K9" i="3"/>
  <c r="N9" i="3"/>
  <c r="Q9" i="3"/>
  <c r="T9" i="3"/>
  <c r="W9" i="3"/>
  <c r="Z9" i="3"/>
  <c r="AC9" i="3"/>
  <c r="AF9" i="3"/>
  <c r="H10" i="3"/>
  <c r="K10" i="3"/>
  <c r="N10" i="3"/>
  <c r="Q10" i="3"/>
  <c r="T10" i="3"/>
  <c r="W10" i="3"/>
  <c r="Z10" i="3"/>
  <c r="AC10" i="3"/>
  <c r="AF10" i="3"/>
  <c r="H11" i="3"/>
  <c r="K11" i="3"/>
  <c r="N11" i="3"/>
  <c r="Q11" i="3"/>
  <c r="T11" i="3"/>
  <c r="W11" i="3"/>
  <c r="Z11" i="3"/>
  <c r="AC11" i="3"/>
  <c r="AF11" i="3"/>
  <c r="H12" i="3"/>
  <c r="K12" i="3"/>
  <c r="N12" i="3"/>
  <c r="Q12" i="3"/>
  <c r="T12" i="3"/>
  <c r="W12" i="3"/>
  <c r="Z12" i="3"/>
  <c r="AC12" i="3"/>
  <c r="AF12" i="3"/>
  <c r="H13" i="3"/>
  <c r="K13" i="3"/>
  <c r="N13" i="3"/>
  <c r="Q13" i="3"/>
  <c r="T13" i="3"/>
  <c r="W13" i="3"/>
  <c r="Z13" i="3"/>
  <c r="AC13" i="3"/>
  <c r="AF13" i="3"/>
  <c r="H14" i="3"/>
  <c r="K14" i="3"/>
  <c r="N14" i="3"/>
  <c r="Q14" i="3"/>
  <c r="T14" i="3"/>
  <c r="W14" i="3"/>
  <c r="Z14" i="3"/>
  <c r="AC14" i="3"/>
  <c r="AF14" i="3"/>
  <c r="H15" i="3"/>
  <c r="K15" i="3"/>
  <c r="N15" i="3"/>
  <c r="Q15" i="3"/>
  <c r="T15" i="3"/>
  <c r="W15" i="3"/>
  <c r="Z15" i="3"/>
  <c r="AC15" i="3"/>
  <c r="AF15" i="3"/>
  <c r="H16" i="3"/>
  <c r="K16" i="3"/>
  <c r="N16" i="3"/>
  <c r="Q16" i="3"/>
  <c r="T16" i="3"/>
  <c r="W16" i="3"/>
  <c r="Z16" i="3"/>
  <c r="AC16" i="3"/>
  <c r="AF16" i="3"/>
  <c r="H17" i="3"/>
  <c r="K17" i="3"/>
  <c r="N17" i="3"/>
  <c r="Q17" i="3"/>
  <c r="T17" i="3"/>
  <c r="W17" i="3"/>
  <c r="Z17" i="3"/>
  <c r="AC17" i="3"/>
  <c r="AF17" i="3"/>
  <c r="H18" i="3"/>
  <c r="K18" i="3"/>
  <c r="N18" i="3"/>
  <c r="Q18" i="3"/>
  <c r="T18" i="3"/>
  <c r="W18" i="3"/>
  <c r="Z18" i="3"/>
  <c r="AC18" i="3"/>
  <c r="AF18" i="3"/>
  <c r="H21" i="3"/>
  <c r="K21" i="3"/>
  <c r="N21" i="3"/>
  <c r="Q21" i="3"/>
  <c r="T21" i="3"/>
  <c r="W21" i="3"/>
  <c r="Z21" i="3"/>
  <c r="AC21" i="3"/>
  <c r="AF21" i="3"/>
  <c r="H22" i="3"/>
  <c r="K22" i="3"/>
  <c r="N22" i="3"/>
  <c r="Q22" i="3"/>
  <c r="T22" i="3"/>
  <c r="W22" i="3"/>
  <c r="Z22" i="3"/>
  <c r="AC22" i="3"/>
  <c r="AF22" i="3"/>
  <c r="H23" i="3"/>
  <c r="K23" i="3"/>
  <c r="N23" i="3"/>
  <c r="Q23" i="3"/>
  <c r="T23" i="3"/>
  <c r="W23" i="3"/>
  <c r="Z23" i="3"/>
  <c r="AC23" i="3"/>
  <c r="AF23" i="3"/>
  <c r="H24" i="3"/>
  <c r="K24" i="3"/>
  <c r="N24" i="3"/>
  <c r="Q24" i="3"/>
  <c r="T24" i="3"/>
  <c r="W24" i="3"/>
  <c r="Z24" i="3"/>
  <c r="AC24" i="3"/>
  <c r="AF24" i="3"/>
  <c r="H25" i="3"/>
  <c r="K25" i="3"/>
  <c r="N25" i="3"/>
  <c r="Q25" i="3"/>
  <c r="T25" i="3"/>
  <c r="W25" i="3"/>
  <c r="Z25" i="3"/>
  <c r="AC25" i="3"/>
  <c r="AF25" i="3"/>
  <c r="H26" i="3"/>
  <c r="K26" i="3"/>
  <c r="N26" i="3"/>
  <c r="Q26" i="3"/>
  <c r="T26" i="3"/>
  <c r="W26" i="3"/>
  <c r="Z26" i="3"/>
  <c r="AC26" i="3"/>
  <c r="AF26" i="3"/>
  <c r="H27" i="3"/>
  <c r="K27" i="3"/>
  <c r="N27" i="3"/>
  <c r="Q27" i="3"/>
  <c r="T27" i="3"/>
  <c r="W27" i="3"/>
  <c r="Z27" i="3"/>
  <c r="AC27" i="3"/>
  <c r="AF27" i="3"/>
  <c r="H28" i="3"/>
  <c r="K28" i="3"/>
  <c r="N28" i="3"/>
  <c r="Q28" i="3"/>
  <c r="T28" i="3"/>
  <c r="W28" i="3"/>
  <c r="Z28" i="3"/>
  <c r="AC28" i="3"/>
  <c r="AF28" i="3"/>
  <c r="H29" i="3"/>
  <c r="K29" i="3"/>
  <c r="N29" i="3"/>
  <c r="Q29" i="3"/>
  <c r="T29" i="3"/>
  <c r="W29" i="3"/>
  <c r="Z29" i="3"/>
  <c r="AC29" i="3"/>
  <c r="AF29" i="3"/>
  <c r="H32" i="3"/>
  <c r="K32" i="3"/>
  <c r="N32" i="3"/>
  <c r="Q32" i="3"/>
  <c r="T32" i="3"/>
  <c r="W32" i="3"/>
  <c r="Z32" i="3"/>
  <c r="AC32" i="3"/>
  <c r="AF32" i="3"/>
  <c r="H33" i="3"/>
  <c r="K33" i="3"/>
  <c r="N33" i="3"/>
  <c r="Q33" i="3"/>
  <c r="T33" i="3"/>
  <c r="W33" i="3"/>
  <c r="Z33" i="3"/>
  <c r="AC33" i="3"/>
  <c r="AF33" i="3"/>
  <c r="AI33" i="3"/>
  <c r="H34" i="3"/>
  <c r="K34" i="3"/>
  <c r="N34" i="3"/>
  <c r="Q34" i="3"/>
  <c r="T34" i="3"/>
  <c r="W34" i="3"/>
  <c r="Z34" i="3"/>
  <c r="AC34" i="3"/>
  <c r="AF34" i="3"/>
  <c r="H35" i="3"/>
  <c r="K35" i="3"/>
  <c r="N35" i="3"/>
  <c r="Q35" i="3"/>
  <c r="T35" i="3"/>
  <c r="W35" i="3"/>
  <c r="Z35" i="3"/>
  <c r="AC35" i="3"/>
  <c r="AF35" i="3"/>
  <c r="H36" i="3"/>
  <c r="K36" i="3"/>
  <c r="N36" i="3"/>
  <c r="Q36" i="3"/>
  <c r="T36" i="3"/>
  <c r="W36" i="3"/>
  <c r="Z36" i="3"/>
  <c r="AC36" i="3"/>
  <c r="AF36" i="3"/>
  <c r="H37" i="3"/>
  <c r="L37" i="3"/>
  <c r="N37" i="3"/>
  <c r="Q37" i="3"/>
  <c r="T37" i="3"/>
  <c r="W37" i="3"/>
  <c r="Z37" i="3"/>
  <c r="AC37" i="3"/>
  <c r="AF37" i="3"/>
  <c r="H38" i="3"/>
  <c r="K38" i="3"/>
  <c r="N38" i="3"/>
  <c r="Q38" i="3"/>
  <c r="T38" i="3"/>
  <c r="W38" i="3"/>
  <c r="Z38" i="3"/>
  <c r="AC38" i="3"/>
  <c r="AF38" i="3"/>
  <c r="H39" i="3"/>
  <c r="K39" i="3"/>
  <c r="N39" i="3"/>
  <c r="Q39" i="3"/>
  <c r="T39" i="3"/>
  <c r="W39" i="3"/>
  <c r="Z39" i="3"/>
  <c r="AC39" i="3"/>
  <c r="AF39" i="3"/>
  <c r="H40" i="3"/>
  <c r="K40" i="3"/>
  <c r="N40" i="3"/>
  <c r="Q40" i="3"/>
  <c r="T40" i="3"/>
  <c r="W40" i="3"/>
  <c r="Z40" i="3"/>
  <c r="AC40" i="3"/>
  <c r="AF40" i="3"/>
  <c r="H41" i="3"/>
  <c r="K41" i="3"/>
  <c r="N41" i="3"/>
  <c r="Q41" i="3"/>
  <c r="T41" i="3"/>
  <c r="W41" i="3"/>
  <c r="Z41" i="3"/>
  <c r="AC41" i="3"/>
  <c r="AF41" i="3"/>
  <c r="H42" i="3"/>
  <c r="K42" i="3"/>
  <c r="N42" i="3"/>
  <c r="Q42" i="3"/>
  <c r="T42" i="3"/>
  <c r="W42" i="3"/>
  <c r="Z42" i="3"/>
  <c r="AC42" i="3"/>
  <c r="AF42" i="3"/>
  <c r="H43" i="3"/>
  <c r="K43" i="3"/>
  <c r="N43" i="3"/>
  <c r="Q43" i="3"/>
  <c r="T43" i="3"/>
  <c r="W43" i="3"/>
  <c r="Z43" i="3"/>
  <c r="AC43" i="3"/>
  <c r="AF43" i="3"/>
  <c r="H46" i="3"/>
  <c r="K46" i="3"/>
  <c r="N46" i="3"/>
  <c r="Q46" i="3"/>
  <c r="T46" i="3"/>
  <c r="W46" i="3"/>
  <c r="Z46" i="3"/>
  <c r="AC46" i="3"/>
  <c r="AF46" i="3"/>
  <c r="H47" i="3"/>
  <c r="K47" i="3"/>
  <c r="N47" i="3"/>
  <c r="Q47" i="3"/>
  <c r="T47" i="3"/>
  <c r="W47" i="3"/>
  <c r="Z47" i="3"/>
  <c r="AC47" i="3"/>
  <c r="AF47" i="3"/>
  <c r="H48" i="3"/>
  <c r="K48" i="3"/>
  <c r="N48" i="3"/>
  <c r="Q48" i="3"/>
  <c r="T48" i="3"/>
  <c r="W48" i="3"/>
  <c r="Z48" i="3"/>
  <c r="AC48" i="3"/>
  <c r="AF48" i="3"/>
  <c r="H49" i="3"/>
  <c r="K49" i="3"/>
  <c r="N49" i="3"/>
  <c r="Q49" i="3"/>
  <c r="T49" i="3"/>
  <c r="W49" i="3"/>
  <c r="Z49" i="3"/>
  <c r="AC49" i="3"/>
  <c r="AF49" i="3"/>
  <c r="H50" i="3"/>
  <c r="K50" i="3"/>
  <c r="N50" i="3"/>
  <c r="Q50" i="3"/>
  <c r="T50" i="3"/>
  <c r="W50" i="3"/>
  <c r="Z50" i="3"/>
  <c r="AC50" i="3"/>
  <c r="AF50" i="3"/>
  <c r="H51" i="3"/>
  <c r="J51" i="3"/>
  <c r="AI47" i="3" s="1"/>
  <c r="L51" i="3"/>
  <c r="N51" i="3"/>
  <c r="Q51" i="3"/>
  <c r="T51" i="3"/>
  <c r="W51" i="3"/>
  <c r="Z51" i="3"/>
  <c r="AC51" i="3"/>
  <c r="AF51" i="3"/>
  <c r="H52" i="3"/>
  <c r="K52" i="3"/>
  <c r="N52" i="3"/>
  <c r="Q52" i="3"/>
  <c r="T52" i="3"/>
  <c r="W52" i="3"/>
  <c r="Z52" i="3"/>
  <c r="AC52" i="3"/>
  <c r="AF52" i="3"/>
  <c r="H53" i="3"/>
  <c r="K53" i="3"/>
  <c r="N53" i="3"/>
  <c r="Q53" i="3"/>
  <c r="T53" i="3"/>
  <c r="W53" i="3"/>
  <c r="Z53" i="3"/>
  <c r="AC53" i="3"/>
  <c r="AF53" i="3"/>
  <c r="H54" i="3"/>
  <c r="K54" i="3"/>
  <c r="N54" i="3"/>
  <c r="Q54" i="3"/>
  <c r="T54" i="3"/>
  <c r="W54" i="3"/>
  <c r="Z54" i="3"/>
  <c r="AC54" i="3"/>
  <c r="AF54" i="3"/>
  <c r="H55" i="3"/>
  <c r="K55" i="3"/>
  <c r="N55" i="3"/>
  <c r="Q55" i="3"/>
  <c r="T55" i="3"/>
  <c r="W55" i="3"/>
  <c r="Z55" i="3"/>
  <c r="AC55" i="3"/>
  <c r="AF55" i="3"/>
  <c r="H56" i="3"/>
  <c r="K56" i="3"/>
  <c r="N56" i="3"/>
  <c r="Q56" i="3"/>
  <c r="T56" i="3"/>
  <c r="W56" i="3"/>
  <c r="Z56" i="3"/>
  <c r="AC56" i="3"/>
  <c r="AF56" i="3"/>
  <c r="H57" i="3"/>
  <c r="K57" i="3"/>
  <c r="N57" i="3"/>
  <c r="Q57" i="3"/>
  <c r="T57" i="3"/>
  <c r="W57" i="3"/>
  <c r="Z57" i="3"/>
  <c r="AC57" i="3"/>
  <c r="AF57" i="3"/>
  <c r="H60" i="3"/>
  <c r="K60" i="3"/>
  <c r="N60" i="3"/>
  <c r="Q60" i="3"/>
  <c r="T60" i="3"/>
  <c r="W60" i="3"/>
  <c r="Z60" i="3"/>
  <c r="AC60" i="3"/>
  <c r="AF60" i="3"/>
  <c r="H61" i="3"/>
  <c r="K61" i="3"/>
  <c r="N61" i="3"/>
  <c r="Q61" i="3"/>
  <c r="T61" i="3"/>
  <c r="W61" i="3"/>
  <c r="Z61" i="3"/>
  <c r="AC61" i="3"/>
  <c r="AF61" i="3"/>
  <c r="AI61" i="3"/>
  <c r="H62" i="3"/>
  <c r="K62" i="3"/>
  <c r="N62" i="3"/>
  <c r="Q62" i="3"/>
  <c r="T62" i="3"/>
  <c r="W62" i="3"/>
  <c r="Z62" i="3"/>
  <c r="AC62" i="3"/>
  <c r="AF62" i="3"/>
  <c r="H63" i="3"/>
  <c r="K63" i="3"/>
  <c r="N63" i="3"/>
  <c r="Q63" i="3"/>
  <c r="T63" i="3"/>
  <c r="W63" i="3"/>
  <c r="Z63" i="3"/>
  <c r="AC63" i="3"/>
  <c r="AF63" i="3"/>
  <c r="H64" i="3"/>
  <c r="K64" i="3"/>
  <c r="N64" i="3"/>
  <c r="Q64" i="3"/>
  <c r="T64" i="3"/>
  <c r="W64" i="3"/>
  <c r="Z64" i="3"/>
  <c r="AC64" i="3"/>
  <c r="AF64" i="3"/>
  <c r="H65" i="3"/>
  <c r="K65" i="3"/>
  <c r="N65" i="3"/>
  <c r="Q65" i="3"/>
  <c r="T65" i="3"/>
  <c r="W65" i="3"/>
  <c r="Z65" i="3"/>
  <c r="AC65" i="3"/>
  <c r="AF65" i="3"/>
  <c r="H66" i="3"/>
  <c r="K66" i="3"/>
  <c r="N66" i="3"/>
  <c r="Q66" i="3"/>
  <c r="T66" i="3"/>
  <c r="W66" i="3"/>
  <c r="Z66" i="3"/>
  <c r="AC66" i="3"/>
  <c r="AF66" i="3"/>
  <c r="H67" i="3"/>
  <c r="K67" i="3"/>
  <c r="N67" i="3"/>
  <c r="Q67" i="3"/>
  <c r="T67" i="3"/>
  <c r="W67" i="3"/>
  <c r="Z67" i="3"/>
  <c r="AC67" i="3"/>
  <c r="AF67" i="3"/>
  <c r="H68" i="3"/>
  <c r="K68" i="3"/>
  <c r="N68" i="3"/>
  <c r="Q68" i="3"/>
  <c r="T68" i="3"/>
  <c r="W68" i="3"/>
  <c r="Z68" i="3"/>
  <c r="AC68" i="3"/>
  <c r="AF68" i="3"/>
  <c r="H69" i="3"/>
  <c r="K69" i="3"/>
  <c r="N69" i="3"/>
  <c r="Q69" i="3"/>
  <c r="T69" i="3"/>
  <c r="W69" i="3"/>
  <c r="Z69" i="3"/>
  <c r="AC69" i="3"/>
  <c r="AF69" i="3"/>
  <c r="H70" i="3"/>
  <c r="K70" i="3"/>
  <c r="N70" i="3"/>
  <c r="Q70" i="3"/>
  <c r="T70" i="3"/>
  <c r="W70" i="3"/>
  <c r="Z70" i="3"/>
  <c r="AC70" i="3"/>
  <c r="AF70" i="3"/>
  <c r="H71" i="3"/>
  <c r="K71" i="3"/>
  <c r="N71" i="3"/>
  <c r="Q71" i="3"/>
  <c r="T71" i="3"/>
  <c r="W71" i="3"/>
  <c r="Z71" i="3"/>
  <c r="AC71" i="3"/>
  <c r="AF71" i="3"/>
  <c r="H74" i="3"/>
  <c r="K74" i="3"/>
  <c r="N74" i="3"/>
  <c r="Q74" i="3"/>
  <c r="T74" i="3"/>
  <c r="W74" i="3"/>
  <c r="Z74" i="3"/>
  <c r="AC74" i="3"/>
  <c r="AF74" i="3"/>
  <c r="H75" i="3"/>
  <c r="K75" i="3"/>
  <c r="N75" i="3"/>
  <c r="Q75" i="3"/>
  <c r="T75" i="3"/>
  <c r="W75" i="3"/>
  <c r="Z75" i="3"/>
  <c r="AC75" i="3"/>
  <c r="AF75" i="3"/>
  <c r="H76" i="3"/>
  <c r="K76" i="3"/>
  <c r="N76" i="3"/>
  <c r="Q76" i="3"/>
  <c r="T76" i="3"/>
  <c r="W76" i="3"/>
  <c r="Z76" i="3"/>
  <c r="AC76" i="3"/>
  <c r="AF76" i="3"/>
  <c r="H77" i="3"/>
  <c r="K77" i="3"/>
  <c r="N77" i="3"/>
  <c r="Q77" i="3"/>
  <c r="T77" i="3"/>
  <c r="W77" i="3"/>
  <c r="Z77" i="3"/>
  <c r="AC77" i="3"/>
  <c r="AF77" i="3"/>
  <c r="H78" i="3"/>
  <c r="K78" i="3"/>
  <c r="N78" i="3"/>
  <c r="Q78" i="3"/>
  <c r="T78" i="3"/>
  <c r="W78" i="3"/>
  <c r="Z78" i="3"/>
  <c r="AC78" i="3"/>
  <c r="AF78" i="3"/>
  <c r="H79" i="3"/>
  <c r="K79" i="3"/>
  <c r="N79" i="3"/>
  <c r="Q79" i="3"/>
  <c r="T79" i="3"/>
  <c r="W79" i="3"/>
  <c r="Z79" i="3"/>
  <c r="AC79" i="3"/>
  <c r="AF79" i="3"/>
  <c r="H80" i="3"/>
  <c r="K80" i="3"/>
  <c r="N80" i="3"/>
  <c r="Q80" i="3"/>
  <c r="T80" i="3"/>
  <c r="W80" i="3"/>
  <c r="Z80" i="3"/>
  <c r="AC80" i="3"/>
  <c r="AF80" i="3"/>
  <c r="H81" i="3"/>
  <c r="K81" i="3"/>
  <c r="N81" i="3"/>
  <c r="Q81" i="3"/>
  <c r="T81" i="3"/>
  <c r="W81" i="3"/>
  <c r="Z81" i="3"/>
  <c r="AC81" i="3"/>
  <c r="AF81" i="3"/>
  <c r="H82" i="3"/>
  <c r="K82" i="3"/>
  <c r="N82" i="3"/>
  <c r="Q82" i="3"/>
  <c r="T82" i="3"/>
  <c r="W82" i="3"/>
  <c r="Z82" i="3"/>
  <c r="AC82" i="3"/>
  <c r="AF82" i="3"/>
  <c r="H85" i="3"/>
  <c r="K85" i="3"/>
  <c r="N85" i="3"/>
  <c r="Q85" i="3"/>
  <c r="T85" i="3"/>
  <c r="W85" i="3"/>
  <c r="Z85" i="3"/>
  <c r="AC85" i="3"/>
  <c r="AF85" i="3"/>
  <c r="H86" i="3"/>
  <c r="K86" i="3"/>
  <c r="N86" i="3"/>
  <c r="Q86" i="3"/>
  <c r="T86" i="3"/>
  <c r="W86" i="3"/>
  <c r="Z86" i="3"/>
  <c r="AC86" i="3"/>
  <c r="AF86" i="3"/>
  <c r="H87" i="3"/>
  <c r="K87" i="3"/>
  <c r="N87" i="3"/>
  <c r="Q87" i="3"/>
  <c r="T87" i="3"/>
  <c r="W87" i="3"/>
  <c r="Z87" i="3"/>
  <c r="AC87" i="3"/>
  <c r="AF87" i="3"/>
  <c r="H88" i="3"/>
  <c r="K88" i="3"/>
  <c r="N88" i="3"/>
  <c r="Q88" i="3"/>
  <c r="T88" i="3"/>
  <c r="W88" i="3"/>
  <c r="Z88" i="3"/>
  <c r="AC88" i="3"/>
  <c r="AF88" i="3"/>
  <c r="H89" i="3"/>
  <c r="K89" i="3"/>
  <c r="N89" i="3"/>
  <c r="Q89" i="3"/>
  <c r="T89" i="3"/>
  <c r="W89" i="3"/>
  <c r="Z89" i="3"/>
  <c r="AC89" i="3"/>
  <c r="AF89" i="3"/>
  <c r="H90" i="3"/>
  <c r="K90" i="3"/>
  <c r="Q90" i="3"/>
  <c r="T90" i="3"/>
  <c r="W90" i="3"/>
  <c r="Z90" i="3"/>
  <c r="AC90" i="3"/>
  <c r="AF90" i="3"/>
  <c r="H91" i="3"/>
  <c r="K91" i="3"/>
  <c r="N91" i="3"/>
  <c r="Q91" i="3"/>
  <c r="T91" i="3"/>
  <c r="W91" i="3"/>
  <c r="Z91" i="3"/>
  <c r="AC91" i="3"/>
  <c r="AF91" i="3"/>
  <c r="H92" i="3"/>
  <c r="K92" i="3"/>
  <c r="N92" i="3"/>
  <c r="Q92" i="3"/>
  <c r="T92" i="3"/>
  <c r="W92" i="3"/>
  <c r="Z92" i="3"/>
  <c r="AC92" i="3"/>
  <c r="AF92" i="3"/>
  <c r="H93" i="3"/>
  <c r="K93" i="3"/>
  <c r="N93" i="3"/>
  <c r="Q93" i="3"/>
  <c r="T93" i="3"/>
  <c r="W93" i="3"/>
  <c r="Z93" i="3"/>
  <c r="AC93" i="3"/>
  <c r="AF93" i="3"/>
  <c r="H96" i="3"/>
  <c r="K96" i="3"/>
  <c r="N96" i="3"/>
  <c r="Q96" i="3"/>
  <c r="T96" i="3"/>
  <c r="W96" i="3"/>
  <c r="Z96" i="3"/>
  <c r="AC96" i="3"/>
  <c r="AF96" i="3"/>
  <c r="H97" i="3"/>
  <c r="K97" i="3"/>
  <c r="N97" i="3"/>
  <c r="Q97" i="3"/>
  <c r="T97" i="3"/>
  <c r="W97" i="3"/>
  <c r="Z97" i="3"/>
  <c r="AC97" i="3"/>
  <c r="AF97" i="3"/>
  <c r="H98" i="3"/>
  <c r="K98" i="3"/>
  <c r="N98" i="3"/>
  <c r="Q98" i="3"/>
  <c r="T98" i="3"/>
  <c r="W98" i="3"/>
  <c r="Z98" i="3"/>
  <c r="AC98" i="3"/>
  <c r="AF98" i="3"/>
  <c r="H99" i="3"/>
  <c r="K99" i="3"/>
  <c r="N99" i="3"/>
  <c r="Q99" i="3"/>
  <c r="T99" i="3"/>
  <c r="W99" i="3"/>
  <c r="Z99" i="3"/>
  <c r="AC99" i="3"/>
  <c r="AF99" i="3"/>
  <c r="H100" i="3"/>
  <c r="K100" i="3"/>
  <c r="N100" i="3"/>
  <c r="Q100" i="3"/>
  <c r="T100" i="3"/>
  <c r="W100" i="3"/>
  <c r="Z100" i="3"/>
  <c r="AC100" i="3"/>
  <c r="AF100" i="3"/>
  <c r="H101" i="3"/>
  <c r="K101" i="3"/>
  <c r="N101" i="3"/>
  <c r="Q101" i="3"/>
  <c r="T101" i="3"/>
  <c r="W101" i="3"/>
  <c r="Z101" i="3"/>
  <c r="AC101" i="3"/>
  <c r="AF101" i="3"/>
  <c r="H102" i="3"/>
  <c r="K102" i="3"/>
  <c r="N102" i="3"/>
  <c r="Q102" i="3"/>
  <c r="T102" i="3"/>
  <c r="W102" i="3"/>
  <c r="Z102" i="3"/>
  <c r="AC102" i="3"/>
  <c r="AF102" i="3"/>
  <c r="H103" i="3"/>
  <c r="K103" i="3"/>
  <c r="N103" i="3"/>
  <c r="Q103" i="3"/>
  <c r="T103" i="3"/>
  <c r="W103" i="3"/>
  <c r="Z103" i="3"/>
  <c r="AC103" i="3"/>
  <c r="AF103" i="3"/>
  <c r="H104" i="3"/>
  <c r="K104" i="3"/>
  <c r="N104" i="3"/>
  <c r="Q104" i="3"/>
  <c r="T104" i="3"/>
  <c r="W104" i="3"/>
  <c r="Z104" i="3"/>
  <c r="AC104" i="3"/>
  <c r="AF104" i="3"/>
  <c r="H107" i="3"/>
  <c r="K107" i="3"/>
  <c r="N107" i="3"/>
  <c r="Q107" i="3"/>
  <c r="T107" i="3"/>
  <c r="W107" i="3"/>
  <c r="Z107" i="3"/>
  <c r="AC107" i="3"/>
  <c r="AF107" i="3"/>
  <c r="H108" i="3"/>
  <c r="K108" i="3"/>
  <c r="N108" i="3"/>
  <c r="Q108" i="3"/>
  <c r="T108" i="3"/>
  <c r="W108" i="3"/>
  <c r="Z108" i="3"/>
  <c r="AC108" i="3"/>
  <c r="AF108" i="3"/>
  <c r="H109" i="3"/>
  <c r="K109" i="3"/>
  <c r="N109" i="3"/>
  <c r="Q109" i="3"/>
  <c r="T109" i="3"/>
  <c r="W109" i="3"/>
  <c r="Z109" i="3"/>
  <c r="AC109" i="3"/>
  <c r="AF109" i="3"/>
  <c r="H110" i="3"/>
  <c r="K110" i="3"/>
  <c r="N110" i="3"/>
  <c r="T110" i="3"/>
  <c r="Z110" i="3"/>
  <c r="AC110" i="3"/>
  <c r="AF110" i="3"/>
  <c r="H111" i="3"/>
  <c r="K111" i="3"/>
  <c r="N111" i="3"/>
  <c r="Q111" i="3"/>
  <c r="T111" i="3"/>
  <c r="W111" i="3"/>
  <c r="Z111" i="3"/>
  <c r="AC111" i="3"/>
  <c r="AF111" i="3"/>
  <c r="H112" i="3"/>
  <c r="K112" i="3"/>
  <c r="N112" i="3"/>
  <c r="Q112" i="3"/>
  <c r="T112" i="3"/>
  <c r="W112" i="3"/>
  <c r="Z112" i="3"/>
  <c r="AC112" i="3"/>
  <c r="AF112" i="3"/>
  <c r="H113" i="3"/>
  <c r="K113" i="3"/>
  <c r="N113" i="3"/>
  <c r="Q113" i="3"/>
  <c r="T113" i="3"/>
  <c r="W113" i="3"/>
  <c r="Z113" i="3"/>
  <c r="AC113" i="3"/>
  <c r="AF113" i="3"/>
  <c r="H114" i="3"/>
  <c r="K114" i="3"/>
  <c r="N114" i="3"/>
  <c r="Q114" i="3"/>
  <c r="T114" i="3"/>
  <c r="W114" i="3"/>
  <c r="Z114" i="3"/>
  <c r="AC114" i="3"/>
  <c r="AF114" i="3"/>
  <c r="H115" i="3"/>
  <c r="K115" i="3"/>
  <c r="N115" i="3"/>
  <c r="Q115" i="3"/>
  <c r="T115" i="3"/>
  <c r="W115" i="3"/>
  <c r="Z115" i="3"/>
  <c r="AC115" i="3"/>
  <c r="AF115" i="3"/>
  <c r="H118" i="3"/>
  <c r="K118" i="3"/>
  <c r="N118" i="3"/>
  <c r="Q118" i="3"/>
  <c r="T118" i="3"/>
  <c r="W118" i="3"/>
  <c r="Z118" i="3"/>
  <c r="AC118" i="3"/>
  <c r="AF118" i="3"/>
  <c r="H119" i="3"/>
  <c r="K119" i="3"/>
  <c r="N119" i="3"/>
  <c r="Q119" i="3"/>
  <c r="T119" i="3"/>
  <c r="W119" i="3"/>
  <c r="Z119" i="3"/>
  <c r="AC119" i="3"/>
  <c r="AF119" i="3"/>
  <c r="H120" i="3"/>
  <c r="K120" i="3"/>
  <c r="N120" i="3"/>
  <c r="Q120" i="3"/>
  <c r="T120" i="3"/>
  <c r="W120" i="3"/>
  <c r="Z120" i="3"/>
  <c r="AC120" i="3"/>
  <c r="AF120" i="3"/>
  <c r="H121" i="3"/>
  <c r="K121" i="3"/>
  <c r="N121" i="3"/>
  <c r="Q121" i="3"/>
  <c r="T121" i="3"/>
  <c r="W121" i="3"/>
  <c r="Z121" i="3"/>
  <c r="AC121" i="3"/>
  <c r="AF121" i="3"/>
  <c r="H122" i="3"/>
  <c r="K122" i="3"/>
  <c r="N122" i="3"/>
  <c r="Q122" i="3"/>
  <c r="T122" i="3"/>
  <c r="W122" i="3"/>
  <c r="Z122" i="3"/>
  <c r="AC122" i="3"/>
  <c r="AF122" i="3"/>
  <c r="H123" i="3"/>
  <c r="K123" i="3"/>
  <c r="N123" i="3"/>
  <c r="Q123" i="3"/>
  <c r="T123" i="3"/>
  <c r="W123" i="3"/>
  <c r="Z123" i="3"/>
  <c r="AC123" i="3"/>
  <c r="AF123" i="3"/>
  <c r="H124" i="3"/>
  <c r="K124" i="3"/>
  <c r="N124" i="3"/>
  <c r="Q124" i="3"/>
  <c r="T124" i="3"/>
  <c r="W124" i="3"/>
  <c r="Z124" i="3"/>
  <c r="AC124" i="3"/>
  <c r="AF124" i="3"/>
  <c r="H125" i="3"/>
  <c r="K125" i="3"/>
  <c r="N125" i="3"/>
  <c r="Q125" i="3"/>
  <c r="T125" i="3"/>
  <c r="W125" i="3"/>
  <c r="Z125" i="3"/>
  <c r="AC125" i="3"/>
  <c r="AF125" i="3"/>
  <c r="H126" i="3"/>
  <c r="K126" i="3"/>
  <c r="N126" i="3"/>
  <c r="Q126" i="3"/>
  <c r="T126" i="3"/>
  <c r="W126" i="3"/>
  <c r="Z126" i="3"/>
  <c r="AC126" i="3"/>
  <c r="AF126" i="3"/>
  <c r="H129" i="3"/>
  <c r="K129" i="3"/>
  <c r="N129" i="3"/>
  <c r="Q129" i="3"/>
  <c r="T129" i="3"/>
  <c r="W129" i="3"/>
  <c r="Z129" i="3"/>
  <c r="AC129" i="3"/>
  <c r="AF129" i="3"/>
  <c r="H130" i="3"/>
  <c r="K130" i="3"/>
  <c r="N130" i="3"/>
  <c r="Q130" i="3"/>
  <c r="T130" i="3"/>
  <c r="W130" i="3"/>
  <c r="Z130" i="3"/>
  <c r="AC130" i="3"/>
  <c r="AF130" i="3"/>
  <c r="H131" i="3"/>
  <c r="K131" i="3"/>
  <c r="N131" i="3"/>
  <c r="Q131" i="3"/>
  <c r="T131" i="3"/>
  <c r="W131" i="3"/>
  <c r="Z131" i="3"/>
  <c r="AC131" i="3"/>
  <c r="AF131" i="3"/>
  <c r="H132" i="3"/>
  <c r="K132" i="3"/>
  <c r="N132" i="3"/>
  <c r="Q132" i="3"/>
  <c r="T132" i="3"/>
  <c r="Z132" i="3"/>
  <c r="AC132" i="3"/>
  <c r="AF132" i="3"/>
  <c r="H133" i="3"/>
  <c r="K133" i="3"/>
  <c r="N133" i="3"/>
  <c r="Q133" i="3"/>
  <c r="T133" i="3"/>
  <c r="W133" i="3"/>
  <c r="Z133" i="3"/>
  <c r="AC133" i="3"/>
  <c r="AF133" i="3"/>
  <c r="H134" i="3"/>
  <c r="K134" i="3"/>
  <c r="N134" i="3"/>
  <c r="Q134" i="3"/>
  <c r="T134" i="3"/>
  <c r="W134" i="3"/>
  <c r="Z134" i="3"/>
  <c r="AC134" i="3"/>
  <c r="AF134" i="3"/>
  <c r="H135" i="3"/>
  <c r="K135" i="3"/>
  <c r="N135" i="3"/>
  <c r="Q135" i="3"/>
  <c r="T135" i="3"/>
  <c r="W135" i="3"/>
  <c r="Z135" i="3"/>
  <c r="AC135" i="3"/>
  <c r="AF135" i="3"/>
  <c r="H136" i="3"/>
  <c r="K136" i="3"/>
  <c r="N136" i="3"/>
  <c r="Q136" i="3"/>
  <c r="T136" i="3"/>
  <c r="W136" i="3"/>
  <c r="Z136" i="3"/>
  <c r="AC136" i="3"/>
  <c r="AF136" i="3"/>
  <c r="H137" i="3"/>
  <c r="K137" i="3"/>
  <c r="N137" i="3"/>
  <c r="Q137" i="3"/>
  <c r="T137" i="3"/>
  <c r="W137" i="3"/>
  <c r="Z137" i="3"/>
  <c r="AC137" i="3"/>
  <c r="AF137" i="3"/>
  <c r="H140" i="3"/>
  <c r="K140" i="3"/>
  <c r="N140" i="3"/>
  <c r="Q140" i="3"/>
  <c r="T140" i="3"/>
  <c r="W140" i="3"/>
  <c r="Z140" i="3"/>
  <c r="AC140" i="3"/>
  <c r="AF140" i="3"/>
  <c r="H141" i="3"/>
  <c r="K141" i="3"/>
  <c r="N141" i="3"/>
  <c r="Q141" i="3"/>
  <c r="T141" i="3"/>
  <c r="W141" i="3"/>
  <c r="Z141" i="3"/>
  <c r="AC141" i="3"/>
  <c r="AF141" i="3"/>
  <c r="H142" i="3"/>
  <c r="K142" i="3"/>
  <c r="N142" i="3"/>
  <c r="Q142" i="3"/>
  <c r="T142" i="3"/>
  <c r="W142" i="3"/>
  <c r="Z142" i="3"/>
  <c r="AC142" i="3"/>
  <c r="AF142" i="3"/>
  <c r="H143" i="3"/>
  <c r="K143" i="3"/>
  <c r="N143" i="3"/>
  <c r="Q143" i="3"/>
  <c r="T143" i="3"/>
  <c r="W143" i="3"/>
  <c r="Z143" i="3"/>
  <c r="AC143" i="3"/>
  <c r="AF143" i="3"/>
  <c r="H144" i="3"/>
  <c r="K144" i="3"/>
  <c r="N144" i="3"/>
  <c r="Q144" i="3"/>
  <c r="T144" i="3"/>
  <c r="W144" i="3"/>
  <c r="Z144" i="3"/>
  <c r="AC144" i="3"/>
  <c r="AF144" i="3"/>
  <c r="H145" i="3"/>
  <c r="K145" i="3"/>
  <c r="N145" i="3"/>
  <c r="Q145" i="3"/>
  <c r="T145" i="3"/>
  <c r="W145" i="3"/>
  <c r="Z145" i="3"/>
  <c r="AC145" i="3"/>
  <c r="AF145" i="3"/>
  <c r="H146" i="3"/>
  <c r="K146" i="3"/>
  <c r="N146" i="3"/>
  <c r="Q146" i="3"/>
  <c r="T146" i="3"/>
  <c r="W146" i="3"/>
  <c r="Z146" i="3"/>
  <c r="AC146" i="3"/>
  <c r="AF146" i="3"/>
  <c r="H147" i="3"/>
  <c r="K147" i="3"/>
  <c r="N147" i="3"/>
  <c r="Q147" i="3"/>
  <c r="T147" i="3"/>
  <c r="W147" i="3"/>
  <c r="Z147" i="3"/>
  <c r="AC147" i="3"/>
  <c r="AF147" i="3"/>
  <c r="H148" i="3"/>
  <c r="K148" i="3"/>
  <c r="N148" i="3"/>
  <c r="Q148" i="3"/>
  <c r="T148" i="3"/>
  <c r="W148" i="3"/>
  <c r="Z148" i="3"/>
  <c r="AC148" i="3"/>
  <c r="AF148" i="3"/>
  <c r="H151" i="3"/>
  <c r="K151" i="3"/>
  <c r="N151" i="3"/>
  <c r="Q151" i="3"/>
  <c r="T151" i="3"/>
  <c r="W151" i="3"/>
  <c r="Z151" i="3"/>
  <c r="AC151" i="3"/>
  <c r="AF151" i="3"/>
  <c r="H152" i="3"/>
  <c r="K152" i="3"/>
  <c r="N152" i="3"/>
  <c r="Q152" i="3"/>
  <c r="T152" i="3"/>
  <c r="W152" i="3"/>
  <c r="Z152" i="3"/>
  <c r="AC152" i="3"/>
  <c r="AF152" i="3"/>
  <c r="H153" i="3"/>
  <c r="K153" i="3"/>
  <c r="N153" i="3"/>
  <c r="Q153" i="3"/>
  <c r="T153" i="3"/>
  <c r="W153" i="3"/>
  <c r="Z153" i="3"/>
  <c r="AC153" i="3"/>
  <c r="AF153" i="3"/>
  <c r="H154" i="3"/>
  <c r="K154" i="3"/>
  <c r="N154" i="3"/>
  <c r="Q154" i="3"/>
  <c r="T154" i="3"/>
  <c r="W154" i="3"/>
  <c r="Z154" i="3"/>
  <c r="AC154" i="3"/>
  <c r="AF154" i="3"/>
  <c r="H155" i="3"/>
  <c r="K155" i="3"/>
  <c r="N155" i="3"/>
  <c r="Q155" i="3"/>
  <c r="T155" i="3"/>
  <c r="W155" i="3"/>
  <c r="Z155" i="3"/>
  <c r="AC155" i="3"/>
  <c r="AF155" i="3"/>
  <c r="H156" i="3"/>
  <c r="K156" i="3"/>
  <c r="N156" i="3"/>
  <c r="Q156" i="3"/>
  <c r="T156" i="3"/>
  <c r="W156" i="3"/>
  <c r="Z156" i="3"/>
  <c r="AC156" i="3"/>
  <c r="AF156" i="3"/>
  <c r="H157" i="3"/>
  <c r="K157" i="3"/>
  <c r="N157" i="3"/>
  <c r="Q157" i="3"/>
  <c r="T157" i="3"/>
  <c r="W157" i="3"/>
  <c r="Z157" i="3"/>
  <c r="AC157" i="3"/>
  <c r="AF157" i="3"/>
  <c r="H158" i="3"/>
  <c r="K158" i="3"/>
  <c r="N158" i="3"/>
  <c r="Q158" i="3"/>
  <c r="T158" i="3"/>
  <c r="W158" i="3"/>
  <c r="Z158" i="3"/>
  <c r="AC158" i="3"/>
  <c r="AF158" i="3"/>
  <c r="H159" i="3"/>
  <c r="K159" i="3"/>
  <c r="N159" i="3"/>
  <c r="Q159" i="3"/>
  <c r="T159" i="3"/>
  <c r="W159" i="3"/>
  <c r="Z159" i="3"/>
  <c r="AC159" i="3"/>
  <c r="AF159" i="3"/>
  <c r="H162" i="3"/>
  <c r="K162" i="3"/>
  <c r="N162" i="3"/>
  <c r="Q162" i="3"/>
  <c r="T162" i="3"/>
  <c r="W162" i="3"/>
  <c r="Z162" i="3"/>
  <c r="AC162" i="3"/>
  <c r="AF162" i="3"/>
  <c r="H163" i="3"/>
  <c r="K163" i="3"/>
  <c r="N163" i="3"/>
  <c r="Q163" i="3"/>
  <c r="T163" i="3"/>
  <c r="W163" i="3"/>
  <c r="Z163" i="3"/>
  <c r="AC163" i="3"/>
  <c r="AF163" i="3"/>
  <c r="H164" i="3"/>
  <c r="K164" i="3"/>
  <c r="N164" i="3"/>
  <c r="Q164" i="3"/>
  <c r="T164" i="3"/>
  <c r="W164" i="3"/>
  <c r="Z164" i="3"/>
  <c r="AC164" i="3"/>
  <c r="AF164" i="3"/>
  <c r="H165" i="3"/>
  <c r="K165" i="3"/>
  <c r="N165" i="3"/>
  <c r="Q165" i="3"/>
  <c r="T165" i="3"/>
  <c r="W165" i="3"/>
  <c r="Z165" i="3"/>
  <c r="AC165" i="3"/>
  <c r="AF165" i="3"/>
  <c r="H166" i="3"/>
  <c r="K166" i="3"/>
  <c r="N166" i="3"/>
  <c r="Q166" i="3"/>
  <c r="T166" i="3"/>
  <c r="W166" i="3"/>
  <c r="Z166" i="3"/>
  <c r="AC166" i="3"/>
  <c r="AF166" i="3"/>
  <c r="H167" i="3"/>
  <c r="K167" i="3"/>
  <c r="M167" i="3"/>
  <c r="AI163" i="3" s="1"/>
  <c r="R167" i="3"/>
  <c r="AI167" i="3" s="1"/>
  <c r="T167" i="3"/>
  <c r="W167" i="3"/>
  <c r="Z167" i="3"/>
  <c r="AC167" i="3"/>
  <c r="AF167" i="3"/>
  <c r="H168" i="3"/>
  <c r="K168" i="3"/>
  <c r="N168" i="3"/>
  <c r="Q168" i="3"/>
  <c r="T168" i="3"/>
  <c r="W168" i="3"/>
  <c r="Z168" i="3"/>
  <c r="AC168" i="3"/>
  <c r="AF168" i="3"/>
  <c r="H169" i="3"/>
  <c r="K169" i="3"/>
  <c r="N169" i="3"/>
  <c r="Q169" i="3"/>
  <c r="T169" i="3"/>
  <c r="W169" i="3"/>
  <c r="Z169" i="3"/>
  <c r="AC169" i="3"/>
  <c r="AF169" i="3"/>
  <c r="H170" i="3"/>
  <c r="K170" i="3"/>
  <c r="N170" i="3"/>
  <c r="Q170" i="3"/>
  <c r="T170" i="3"/>
  <c r="W170" i="3"/>
  <c r="Z170" i="3"/>
  <c r="AC170" i="3"/>
  <c r="AF170" i="3"/>
  <c r="H173" i="3"/>
  <c r="K173" i="3"/>
  <c r="N173" i="3"/>
  <c r="Q173" i="3"/>
  <c r="T173" i="3"/>
  <c r="W173" i="3"/>
  <c r="Z173" i="3"/>
  <c r="AC173" i="3"/>
  <c r="AF173" i="3"/>
  <c r="H174" i="3"/>
  <c r="K174" i="3"/>
  <c r="N174" i="3"/>
  <c r="Q174" i="3"/>
  <c r="T174" i="3"/>
  <c r="W174" i="3"/>
  <c r="Z174" i="3"/>
  <c r="AC174" i="3"/>
  <c r="AF174" i="3"/>
  <c r="H175" i="3"/>
  <c r="K175" i="3"/>
  <c r="N175" i="3"/>
  <c r="Q175" i="3"/>
  <c r="T175" i="3"/>
  <c r="W175" i="3"/>
  <c r="Z175" i="3"/>
  <c r="AC175" i="3"/>
  <c r="AF175" i="3"/>
  <c r="H176" i="3"/>
  <c r="K176" i="3"/>
  <c r="N176" i="3"/>
  <c r="T176" i="3"/>
  <c r="W176" i="3"/>
  <c r="Z176" i="3"/>
  <c r="AC176" i="3"/>
  <c r="AF176" i="3"/>
  <c r="H177" i="3"/>
  <c r="K177" i="3"/>
  <c r="N177" i="3"/>
  <c r="Q177" i="3"/>
  <c r="T177" i="3"/>
  <c r="W177" i="3"/>
  <c r="Z177" i="3"/>
  <c r="AC177" i="3"/>
  <c r="AF177" i="3"/>
  <c r="H178" i="3"/>
  <c r="K178" i="3"/>
  <c r="N178" i="3"/>
  <c r="P178" i="3"/>
  <c r="AI174" i="3" s="1"/>
  <c r="T178" i="3"/>
  <c r="W178" i="3"/>
  <c r="Z178" i="3"/>
  <c r="AC178" i="3"/>
  <c r="AF178" i="3"/>
  <c r="H179" i="3"/>
  <c r="K179" i="3"/>
  <c r="N179" i="3"/>
  <c r="Q179" i="3"/>
  <c r="T179" i="3"/>
  <c r="W179" i="3"/>
  <c r="Z179" i="3"/>
  <c r="AC179" i="3"/>
  <c r="AF179" i="3"/>
  <c r="H180" i="3"/>
  <c r="K180" i="3"/>
  <c r="N180" i="3"/>
  <c r="Q180" i="3"/>
  <c r="T180" i="3"/>
  <c r="W180" i="3"/>
  <c r="Z180" i="3"/>
  <c r="AC180" i="3"/>
  <c r="AF180" i="3"/>
  <c r="H181" i="3"/>
  <c r="K181" i="3"/>
  <c r="N181" i="3"/>
  <c r="Q181" i="3"/>
  <c r="T181" i="3"/>
  <c r="W181" i="3"/>
  <c r="Z181" i="3"/>
  <c r="AC181" i="3"/>
  <c r="AF181" i="3"/>
  <c r="H184" i="3"/>
  <c r="K184" i="3"/>
  <c r="N184" i="3"/>
  <c r="Q184" i="3"/>
  <c r="T184" i="3"/>
  <c r="W184" i="3"/>
  <c r="Z184" i="3"/>
  <c r="AC184" i="3"/>
  <c r="AF184" i="3"/>
  <c r="H185" i="3"/>
  <c r="K185" i="3"/>
  <c r="N185" i="3"/>
  <c r="Q185" i="3"/>
  <c r="T185" i="3"/>
  <c r="W185" i="3"/>
  <c r="Z185" i="3"/>
  <c r="AC185" i="3"/>
  <c r="AF185" i="3"/>
  <c r="H186" i="3"/>
  <c r="K186" i="3"/>
  <c r="N186" i="3"/>
  <c r="Q186" i="3"/>
  <c r="T186" i="3"/>
  <c r="W186" i="3"/>
  <c r="Z186" i="3"/>
  <c r="AC186" i="3"/>
  <c r="AF186" i="3"/>
  <c r="H187" i="3"/>
  <c r="K187" i="3"/>
  <c r="N187" i="3"/>
  <c r="Q187" i="3"/>
  <c r="W187" i="3"/>
  <c r="Z187" i="3"/>
  <c r="AC187" i="3"/>
  <c r="AF187" i="3"/>
  <c r="H188" i="3"/>
  <c r="K188" i="3"/>
  <c r="N188" i="3"/>
  <c r="Q188" i="3"/>
  <c r="T188" i="3"/>
  <c r="W188" i="3"/>
  <c r="Z188" i="3"/>
  <c r="AC188" i="3"/>
  <c r="AF188" i="3"/>
  <c r="H189" i="3"/>
  <c r="K189" i="3"/>
  <c r="N189" i="3"/>
  <c r="Q189" i="3"/>
  <c r="T189" i="3"/>
  <c r="W189" i="3"/>
  <c r="Z189" i="3"/>
  <c r="AC189" i="3"/>
  <c r="AF189" i="3"/>
  <c r="H190" i="3"/>
  <c r="K190" i="3"/>
  <c r="N190" i="3"/>
  <c r="Q190" i="3"/>
  <c r="T190" i="3"/>
  <c r="W190" i="3"/>
  <c r="Z190" i="3"/>
  <c r="AC190" i="3"/>
  <c r="AF190" i="3"/>
  <c r="H191" i="3"/>
  <c r="K191" i="3"/>
  <c r="N191" i="3"/>
  <c r="Q191" i="3"/>
  <c r="T191" i="3"/>
  <c r="W191" i="3"/>
  <c r="Z191" i="3"/>
  <c r="AC191" i="3"/>
  <c r="AF191" i="3"/>
  <c r="H192" i="3"/>
  <c r="K192" i="3"/>
  <c r="N192" i="3"/>
  <c r="Q192" i="3"/>
  <c r="T192" i="3"/>
  <c r="W192" i="3"/>
  <c r="Z192" i="3"/>
  <c r="AC192" i="3"/>
  <c r="AF192" i="3"/>
  <c r="H195" i="3"/>
  <c r="K195" i="3"/>
  <c r="N195" i="3"/>
  <c r="Q195" i="3"/>
  <c r="T195" i="3"/>
  <c r="W195" i="3"/>
  <c r="Z195" i="3"/>
  <c r="AC195" i="3"/>
  <c r="AF195" i="3"/>
  <c r="H196" i="3"/>
  <c r="K196" i="3"/>
  <c r="N196" i="3"/>
  <c r="Q196" i="3"/>
  <c r="T196" i="3"/>
  <c r="W196" i="3"/>
  <c r="Z196" i="3"/>
  <c r="AC196" i="3"/>
  <c r="AF196" i="3"/>
  <c r="H197" i="3"/>
  <c r="K197" i="3"/>
  <c r="N197" i="3"/>
  <c r="Q197" i="3"/>
  <c r="T197" i="3"/>
  <c r="W197" i="3"/>
  <c r="Z197" i="3"/>
  <c r="AC197" i="3"/>
  <c r="AF197" i="3"/>
  <c r="H198" i="3"/>
  <c r="K198" i="3"/>
  <c r="N198" i="3"/>
  <c r="Q198" i="3"/>
  <c r="T198" i="3"/>
  <c r="Z198" i="3"/>
  <c r="AC198" i="3"/>
  <c r="AF198" i="3"/>
  <c r="H199" i="3"/>
  <c r="K199" i="3"/>
  <c r="N199" i="3"/>
  <c r="Q199" i="3"/>
  <c r="T199" i="3"/>
  <c r="W199" i="3"/>
  <c r="Z199" i="3"/>
  <c r="AC199" i="3"/>
  <c r="AF199" i="3"/>
  <c r="H200" i="3"/>
  <c r="K200" i="3"/>
  <c r="N200" i="3"/>
  <c r="Q200" i="3"/>
  <c r="T200" i="3"/>
  <c r="W200" i="3"/>
  <c r="Z200" i="3"/>
  <c r="AC200" i="3"/>
  <c r="AF200" i="3"/>
  <c r="H201" i="3"/>
  <c r="K201" i="3"/>
  <c r="N201" i="3"/>
  <c r="Q201" i="3"/>
  <c r="T201" i="3"/>
  <c r="W201" i="3"/>
  <c r="Z201" i="3"/>
  <c r="AC201" i="3"/>
  <c r="AF201" i="3"/>
  <c r="H202" i="3"/>
  <c r="K202" i="3"/>
  <c r="N202" i="3"/>
  <c r="Q202" i="3"/>
  <c r="T202" i="3"/>
  <c r="W202" i="3"/>
  <c r="Z202" i="3"/>
  <c r="AC202" i="3"/>
  <c r="AF202" i="3"/>
  <c r="H203" i="3"/>
  <c r="K203" i="3"/>
  <c r="N203" i="3"/>
  <c r="Q203" i="3"/>
  <c r="T203" i="3"/>
  <c r="W203" i="3"/>
  <c r="Z203" i="3"/>
  <c r="AC203" i="3"/>
  <c r="AF203" i="3"/>
  <c r="H206" i="3"/>
  <c r="K206" i="3"/>
  <c r="N206" i="3"/>
  <c r="Q206" i="3"/>
  <c r="T206" i="3"/>
  <c r="W206" i="3"/>
  <c r="Z206" i="3"/>
  <c r="AC206" i="3"/>
  <c r="AF206" i="3"/>
  <c r="H207" i="3"/>
  <c r="K207" i="3"/>
  <c r="N207" i="3"/>
  <c r="Q207" i="3"/>
  <c r="T207" i="3"/>
  <c r="W207" i="3"/>
  <c r="Z207" i="3"/>
  <c r="AC207" i="3"/>
  <c r="AF207" i="3"/>
  <c r="H208" i="3"/>
  <c r="K208" i="3"/>
  <c r="N208" i="3"/>
  <c r="Q208" i="3"/>
  <c r="T208" i="3"/>
  <c r="W208" i="3"/>
  <c r="Z208" i="3"/>
  <c r="AC208" i="3"/>
  <c r="AF208" i="3"/>
  <c r="H209" i="3"/>
  <c r="K209" i="3"/>
  <c r="N209" i="3"/>
  <c r="Q209" i="3"/>
  <c r="T209" i="3"/>
  <c r="W209" i="3"/>
  <c r="Z209" i="3"/>
  <c r="AC209" i="3"/>
  <c r="AF209" i="3"/>
  <c r="H210" i="3"/>
  <c r="K210" i="3"/>
  <c r="N210" i="3"/>
  <c r="Q210" i="3"/>
  <c r="T210" i="3"/>
  <c r="W210" i="3"/>
  <c r="Z210" i="3"/>
  <c r="AF210" i="3"/>
  <c r="H211" i="3"/>
  <c r="K211" i="3"/>
  <c r="N211" i="3"/>
  <c r="Q211" i="3"/>
  <c r="T211" i="3"/>
  <c r="W211" i="3"/>
  <c r="Z211" i="3"/>
  <c r="AC211" i="3"/>
  <c r="AF211" i="3"/>
  <c r="H212" i="3"/>
  <c r="K212" i="3"/>
  <c r="N212" i="3"/>
  <c r="Q212" i="3"/>
  <c r="T212" i="3"/>
  <c r="W212" i="3"/>
  <c r="Z212" i="3"/>
  <c r="AC212" i="3"/>
  <c r="AF212" i="3"/>
  <c r="H213" i="3"/>
  <c r="K213" i="3"/>
  <c r="N213" i="3"/>
  <c r="Q213" i="3"/>
  <c r="T213" i="3"/>
  <c r="W213" i="3"/>
  <c r="Z213" i="3"/>
  <c r="AC213" i="3"/>
  <c r="AF213" i="3"/>
  <c r="H214" i="3"/>
  <c r="K214" i="3"/>
  <c r="N214" i="3"/>
  <c r="Q214" i="3"/>
  <c r="T214" i="3"/>
  <c r="W214" i="3"/>
  <c r="Z214" i="3"/>
  <c r="AC214" i="3"/>
  <c r="AF214" i="3"/>
  <c r="H217" i="3"/>
  <c r="K217" i="3"/>
  <c r="N217" i="3"/>
  <c r="Q217" i="3"/>
  <c r="T217" i="3"/>
  <c r="W217" i="3"/>
  <c r="Z217" i="3"/>
  <c r="AC217" i="3"/>
  <c r="AF217" i="3"/>
  <c r="H218" i="3"/>
  <c r="K218" i="3"/>
  <c r="N218" i="3"/>
  <c r="Q218" i="3"/>
  <c r="W218" i="3"/>
  <c r="Z218" i="3"/>
  <c r="AC218" i="3"/>
  <c r="AF218" i="3"/>
  <c r="H219" i="3"/>
  <c r="K219" i="3"/>
  <c r="N219" i="3"/>
  <c r="Q219" i="3"/>
  <c r="T219" i="3"/>
  <c r="W219" i="3"/>
  <c r="Z219" i="3"/>
  <c r="AC219" i="3"/>
  <c r="AF219" i="3"/>
  <c r="H220" i="3"/>
  <c r="K220" i="3"/>
  <c r="N220" i="3"/>
  <c r="Q220" i="3"/>
  <c r="T220" i="3"/>
  <c r="W220" i="3"/>
  <c r="Z220" i="3"/>
  <c r="AC220" i="3"/>
  <c r="AF220" i="3"/>
  <c r="H221" i="3"/>
  <c r="K221" i="3"/>
  <c r="N221" i="3"/>
  <c r="Q221" i="3"/>
  <c r="T221" i="3"/>
  <c r="W221" i="3"/>
  <c r="Z221" i="3"/>
  <c r="AC221" i="3"/>
  <c r="AF221" i="3"/>
  <c r="H222" i="3"/>
  <c r="K222" i="3"/>
  <c r="N222" i="3"/>
  <c r="Q222" i="3"/>
  <c r="T222" i="3"/>
  <c r="W222" i="3"/>
  <c r="Z222" i="3"/>
  <c r="AC222" i="3"/>
  <c r="AF222" i="3"/>
  <c r="H223" i="3"/>
  <c r="K223" i="3"/>
  <c r="N223" i="3"/>
  <c r="Q223" i="3"/>
  <c r="T223" i="3"/>
  <c r="W223" i="3"/>
  <c r="Z223" i="3"/>
  <c r="AC223" i="3"/>
  <c r="AF223" i="3"/>
  <c r="H224" i="3"/>
  <c r="K224" i="3"/>
  <c r="N224" i="3"/>
  <c r="Q224" i="3"/>
  <c r="T224" i="3"/>
  <c r="W224" i="3"/>
  <c r="Z224" i="3"/>
  <c r="AC224" i="3"/>
  <c r="AF224" i="3"/>
  <c r="H225" i="3"/>
  <c r="K225" i="3"/>
  <c r="N225" i="3"/>
  <c r="Q225" i="3"/>
  <c r="T225" i="3"/>
  <c r="W225" i="3"/>
  <c r="Z225" i="3"/>
  <c r="AC225" i="3"/>
  <c r="AF225" i="3"/>
  <c r="H228" i="3"/>
  <c r="K228" i="3"/>
  <c r="N228" i="3"/>
  <c r="Q228" i="3"/>
  <c r="T228" i="3"/>
  <c r="W228" i="3"/>
  <c r="Z228" i="3"/>
  <c r="AC228" i="3"/>
  <c r="AF228" i="3"/>
  <c r="H229" i="3"/>
  <c r="K229" i="3"/>
  <c r="N229" i="3"/>
  <c r="Q229" i="3"/>
  <c r="T229" i="3"/>
  <c r="W229" i="3"/>
  <c r="Z229" i="3"/>
  <c r="AC229" i="3"/>
  <c r="AF229" i="3"/>
  <c r="H230" i="3"/>
  <c r="K230" i="3"/>
  <c r="N230" i="3"/>
  <c r="Q230" i="3"/>
  <c r="T230" i="3"/>
  <c r="W230" i="3"/>
  <c r="Z230" i="3"/>
  <c r="AC230" i="3"/>
  <c r="AF230" i="3"/>
  <c r="H231" i="3"/>
  <c r="K231" i="3"/>
  <c r="N231" i="3"/>
  <c r="Q231" i="3"/>
  <c r="T231" i="3"/>
  <c r="W231" i="3"/>
  <c r="Z231" i="3"/>
  <c r="AC231" i="3"/>
  <c r="AF231" i="3"/>
  <c r="H232" i="3"/>
  <c r="K232" i="3"/>
  <c r="N232" i="3"/>
  <c r="Q232" i="3"/>
  <c r="T232" i="3"/>
  <c r="W232" i="3"/>
  <c r="Z232" i="3"/>
  <c r="AC232" i="3"/>
  <c r="AF232" i="3"/>
  <c r="H233" i="3"/>
  <c r="K233" i="3"/>
  <c r="N233" i="3"/>
  <c r="Q233" i="3"/>
  <c r="T233" i="3"/>
  <c r="W233" i="3"/>
  <c r="Z233" i="3"/>
  <c r="AC233" i="3"/>
  <c r="AF233" i="3"/>
  <c r="H234" i="3"/>
  <c r="K234" i="3"/>
  <c r="N234" i="3"/>
  <c r="Q234" i="3"/>
  <c r="T234" i="3"/>
  <c r="W234" i="3"/>
  <c r="Z234" i="3"/>
  <c r="AC234" i="3"/>
  <c r="AF234" i="3"/>
  <c r="H235" i="3"/>
  <c r="K235" i="3"/>
  <c r="N235" i="3"/>
  <c r="Q235" i="3"/>
  <c r="T235" i="3"/>
  <c r="W235" i="3"/>
  <c r="Z235" i="3"/>
  <c r="AC235" i="3"/>
  <c r="AF235" i="3"/>
  <c r="H236" i="3"/>
  <c r="K236" i="3"/>
  <c r="N236" i="3"/>
  <c r="Q236" i="3"/>
  <c r="T236" i="3"/>
  <c r="W236" i="3"/>
  <c r="Z236" i="3"/>
  <c r="AC236" i="3"/>
  <c r="AF236" i="3"/>
  <c r="H239" i="3"/>
  <c r="K239" i="3"/>
  <c r="N239" i="3"/>
  <c r="Q239" i="3"/>
  <c r="T239" i="3"/>
  <c r="W239" i="3"/>
  <c r="Z239" i="3"/>
  <c r="AC239" i="3"/>
  <c r="AF239" i="3"/>
  <c r="H240" i="3"/>
  <c r="K240" i="3"/>
  <c r="N240" i="3"/>
  <c r="T240" i="3"/>
  <c r="W240" i="3"/>
  <c r="Z240" i="3"/>
  <c r="AC240" i="3"/>
  <c r="AF240" i="3"/>
  <c r="H241" i="3"/>
  <c r="K241" i="3"/>
  <c r="N241" i="3"/>
  <c r="Q241" i="3"/>
  <c r="T241" i="3"/>
  <c r="W241" i="3"/>
  <c r="Z241" i="3"/>
  <c r="AC241" i="3"/>
  <c r="AF241" i="3"/>
  <c r="H242" i="3"/>
  <c r="K242" i="3"/>
  <c r="N242" i="3"/>
  <c r="Q242" i="3"/>
  <c r="T242" i="3"/>
  <c r="W242" i="3"/>
  <c r="Z242" i="3"/>
  <c r="AC242" i="3"/>
  <c r="AF242" i="3"/>
  <c r="H243" i="3"/>
  <c r="K243" i="3"/>
  <c r="N243" i="3"/>
  <c r="Q243" i="3"/>
  <c r="T243" i="3"/>
  <c r="W243" i="3"/>
  <c r="Z243" i="3"/>
  <c r="AC243" i="3"/>
  <c r="AF243" i="3"/>
  <c r="H244" i="3"/>
  <c r="K244" i="3"/>
  <c r="N244" i="3"/>
  <c r="Q244" i="3"/>
  <c r="T244" i="3"/>
  <c r="W244" i="3"/>
  <c r="Z244" i="3"/>
  <c r="AC244" i="3"/>
  <c r="AF244" i="3"/>
  <c r="H245" i="3"/>
  <c r="K245" i="3"/>
  <c r="N245" i="3"/>
  <c r="Q245" i="3"/>
  <c r="T245" i="3"/>
  <c r="W245" i="3"/>
  <c r="Z245" i="3"/>
  <c r="AC245" i="3"/>
  <c r="AF245" i="3"/>
  <c r="H246" i="3"/>
  <c r="K246" i="3"/>
  <c r="N246" i="3"/>
  <c r="Q246" i="3"/>
  <c r="T246" i="3"/>
  <c r="W246" i="3"/>
  <c r="Z246" i="3"/>
  <c r="AC246" i="3"/>
  <c r="AF246" i="3"/>
  <c r="H247" i="3"/>
  <c r="K247" i="3"/>
  <c r="N247" i="3"/>
  <c r="Q247" i="3"/>
  <c r="T247" i="3"/>
  <c r="W247" i="3"/>
  <c r="Z247" i="3"/>
  <c r="AC247" i="3"/>
  <c r="AF247" i="3"/>
  <c r="H250" i="3"/>
  <c r="K250" i="3"/>
  <c r="N250" i="3"/>
  <c r="Q250" i="3"/>
  <c r="T250" i="3"/>
  <c r="W250" i="3"/>
  <c r="Z250" i="3"/>
  <c r="AC250" i="3"/>
  <c r="AF250" i="3"/>
  <c r="H251" i="3"/>
  <c r="K251" i="3"/>
  <c r="N251" i="3"/>
  <c r="Q251" i="3"/>
  <c r="T251" i="3"/>
  <c r="W251" i="3"/>
  <c r="Z251" i="3"/>
  <c r="AC251" i="3"/>
  <c r="AF251" i="3"/>
  <c r="H252" i="3"/>
  <c r="K252" i="3"/>
  <c r="N252" i="3"/>
  <c r="Q252" i="3"/>
  <c r="T252" i="3"/>
  <c r="W252" i="3"/>
  <c r="Z252" i="3"/>
  <c r="AC252" i="3"/>
  <c r="AF252" i="3"/>
  <c r="H253" i="3"/>
  <c r="K253" i="3"/>
  <c r="N253" i="3"/>
  <c r="Q253" i="3"/>
  <c r="T253" i="3"/>
  <c r="W253" i="3"/>
  <c r="Z253" i="3"/>
  <c r="AC253" i="3"/>
  <c r="AF253" i="3"/>
  <c r="H254" i="3"/>
  <c r="K254" i="3"/>
  <c r="N254" i="3"/>
  <c r="Q254" i="3"/>
  <c r="T254" i="3"/>
  <c r="W254" i="3"/>
  <c r="Z254" i="3"/>
  <c r="AC254" i="3"/>
  <c r="AF254" i="3"/>
  <c r="H255" i="3"/>
  <c r="K255" i="3"/>
  <c r="N255" i="3"/>
  <c r="Q255" i="3"/>
  <c r="T255" i="3"/>
  <c r="W255" i="3"/>
  <c r="Z255" i="3"/>
  <c r="AC255" i="3"/>
  <c r="AF255" i="3"/>
  <c r="H256" i="3"/>
  <c r="K256" i="3"/>
  <c r="N256" i="3"/>
  <c r="Q256" i="3"/>
  <c r="T256" i="3"/>
  <c r="W256" i="3"/>
  <c r="Z256" i="3"/>
  <c r="AC256" i="3"/>
  <c r="AF256" i="3"/>
  <c r="H257" i="3"/>
  <c r="K257" i="3"/>
  <c r="N257" i="3"/>
  <c r="Q257" i="3"/>
  <c r="T257" i="3"/>
  <c r="W257" i="3"/>
  <c r="Z257" i="3"/>
  <c r="AC257" i="3"/>
  <c r="AF257" i="3"/>
  <c r="H258" i="3"/>
  <c r="K258" i="3"/>
  <c r="N258" i="3"/>
  <c r="Q258" i="3"/>
  <c r="T258" i="3"/>
  <c r="W258" i="3"/>
  <c r="Z258" i="3"/>
  <c r="AC258" i="3"/>
  <c r="AF258" i="3"/>
  <c r="H261" i="3"/>
  <c r="K261" i="3"/>
  <c r="N261" i="3"/>
  <c r="Q261" i="3"/>
  <c r="T261" i="3"/>
  <c r="W261" i="3"/>
  <c r="Z261" i="3"/>
  <c r="AC261" i="3"/>
  <c r="AF261" i="3"/>
  <c r="H262" i="3"/>
  <c r="K262" i="3"/>
  <c r="N262" i="3"/>
  <c r="Q262" i="3"/>
  <c r="W262" i="3"/>
  <c r="Z262" i="3"/>
  <c r="AC262" i="3"/>
  <c r="AF262" i="3"/>
  <c r="H263" i="3"/>
  <c r="K263" i="3"/>
  <c r="N263" i="3"/>
  <c r="Q263" i="3"/>
  <c r="T263" i="3"/>
  <c r="W263" i="3"/>
  <c r="Z263" i="3"/>
  <c r="AC263" i="3"/>
  <c r="AF263" i="3"/>
  <c r="H264" i="3"/>
  <c r="K264" i="3"/>
  <c r="N264" i="3"/>
  <c r="Q264" i="3"/>
  <c r="T264" i="3"/>
  <c r="W264" i="3"/>
  <c r="Z264" i="3"/>
  <c r="AC264" i="3"/>
  <c r="AF264" i="3"/>
  <c r="H265" i="3"/>
  <c r="K265" i="3"/>
  <c r="N265" i="3"/>
  <c r="Q265" i="3"/>
  <c r="T265" i="3"/>
  <c r="W265" i="3"/>
  <c r="Z265" i="3"/>
  <c r="AC265" i="3"/>
  <c r="AF265" i="3"/>
  <c r="H266" i="3"/>
  <c r="J266" i="3"/>
  <c r="L266" i="3"/>
  <c r="AI266" i="3" s="1"/>
  <c r="N266" i="3"/>
  <c r="P266" i="3"/>
  <c r="T266" i="3"/>
  <c r="W266" i="3"/>
  <c r="Z266" i="3"/>
  <c r="AC266" i="3"/>
  <c r="AF266" i="3"/>
  <c r="H267" i="3"/>
  <c r="K267" i="3"/>
  <c r="N267" i="3"/>
  <c r="Q267" i="3"/>
  <c r="T267" i="3"/>
  <c r="W267" i="3"/>
  <c r="Z267" i="3"/>
  <c r="AC267" i="3"/>
  <c r="AF267" i="3"/>
  <c r="H268" i="3"/>
  <c r="K268" i="3"/>
  <c r="N268" i="3"/>
  <c r="Q268" i="3"/>
  <c r="T268" i="3"/>
  <c r="W268" i="3"/>
  <c r="Z268" i="3"/>
  <c r="AC268" i="3"/>
  <c r="AF268" i="3"/>
  <c r="H269" i="3"/>
  <c r="K269" i="3"/>
  <c r="N269" i="3"/>
  <c r="Q269" i="3"/>
  <c r="T269" i="3"/>
  <c r="W269" i="3"/>
  <c r="Z269" i="3"/>
  <c r="AC269" i="3"/>
  <c r="AF269" i="3"/>
  <c r="H272" i="3"/>
  <c r="K272" i="3"/>
  <c r="N272" i="3"/>
  <c r="Q272" i="3"/>
  <c r="T272" i="3"/>
  <c r="W272" i="3"/>
  <c r="Z272" i="3"/>
  <c r="AC272" i="3"/>
  <c r="AF272" i="3"/>
  <c r="H273" i="3"/>
  <c r="K273" i="3"/>
  <c r="N273" i="3"/>
  <c r="Q273" i="3"/>
  <c r="T273" i="3"/>
  <c r="W273" i="3"/>
  <c r="Z273" i="3"/>
  <c r="AC273" i="3"/>
  <c r="AF273" i="3"/>
  <c r="H274" i="3"/>
  <c r="K274" i="3"/>
  <c r="N274" i="3"/>
  <c r="Q274" i="3"/>
  <c r="T274" i="3"/>
  <c r="W274" i="3"/>
  <c r="Z274" i="3"/>
  <c r="AC274" i="3"/>
  <c r="AF274" i="3"/>
  <c r="H275" i="3"/>
  <c r="K275" i="3"/>
  <c r="N275" i="3"/>
  <c r="Q275" i="3"/>
  <c r="T275" i="3"/>
  <c r="W275" i="3"/>
  <c r="Z275" i="3"/>
  <c r="AC275" i="3"/>
  <c r="AF275" i="3"/>
  <c r="H276" i="3"/>
  <c r="K276" i="3"/>
  <c r="N276" i="3"/>
  <c r="Q276" i="3"/>
  <c r="T276" i="3"/>
  <c r="W276" i="3"/>
  <c r="Z276" i="3"/>
  <c r="AC276" i="3"/>
  <c r="AF276" i="3"/>
  <c r="H277" i="3"/>
  <c r="K277" i="3"/>
  <c r="N277" i="3"/>
  <c r="Q277" i="3"/>
  <c r="T277" i="3"/>
  <c r="W277" i="3"/>
  <c r="Z277" i="3"/>
  <c r="AC277" i="3"/>
  <c r="AF277" i="3"/>
  <c r="H278" i="3"/>
  <c r="K278" i="3"/>
  <c r="N278" i="3"/>
  <c r="Q278" i="3"/>
  <c r="T278" i="3"/>
  <c r="W278" i="3"/>
  <c r="Z278" i="3"/>
  <c r="AC278" i="3"/>
  <c r="AF278" i="3"/>
  <c r="H279" i="3"/>
  <c r="K279" i="3"/>
  <c r="N279" i="3"/>
  <c r="Q279" i="3"/>
  <c r="T279" i="3"/>
  <c r="W279" i="3"/>
  <c r="Z279" i="3"/>
  <c r="AC279" i="3"/>
  <c r="AF279" i="3"/>
  <c r="H280" i="3"/>
  <c r="K280" i="3"/>
  <c r="N280" i="3"/>
  <c r="Q280" i="3"/>
  <c r="T280" i="3"/>
  <c r="W280" i="3"/>
  <c r="Z280" i="3"/>
  <c r="AC280" i="3"/>
  <c r="AF280" i="3"/>
  <c r="H283" i="3"/>
  <c r="K283" i="3"/>
  <c r="N283" i="3"/>
  <c r="Q283" i="3"/>
  <c r="T283" i="3"/>
  <c r="W283" i="3"/>
  <c r="Z283" i="3"/>
  <c r="AC283" i="3"/>
  <c r="AF283" i="3"/>
  <c r="H284" i="3"/>
  <c r="K284" i="3"/>
  <c r="N284" i="3"/>
  <c r="Q284" i="3"/>
  <c r="T284" i="3"/>
  <c r="W284" i="3"/>
  <c r="Z284" i="3"/>
  <c r="AC284" i="3"/>
  <c r="AF284" i="3"/>
  <c r="H285" i="3"/>
  <c r="K285" i="3"/>
  <c r="N285" i="3"/>
  <c r="Q285" i="3"/>
  <c r="T285" i="3"/>
  <c r="W285" i="3"/>
  <c r="Z285" i="3"/>
  <c r="AC285" i="3"/>
  <c r="AF285" i="3"/>
  <c r="H286" i="3"/>
  <c r="K286" i="3"/>
  <c r="N286" i="3"/>
  <c r="Q286" i="3"/>
  <c r="T286" i="3"/>
  <c r="W286" i="3"/>
  <c r="Z286" i="3"/>
  <c r="AC286" i="3"/>
  <c r="AF286" i="3"/>
  <c r="H287" i="3"/>
  <c r="K287" i="3"/>
  <c r="N287" i="3"/>
  <c r="Q287" i="3"/>
  <c r="T287" i="3"/>
  <c r="W287" i="3"/>
  <c r="Z287" i="3"/>
  <c r="AC287" i="3"/>
  <c r="AF287" i="3"/>
  <c r="H288" i="3"/>
  <c r="K288" i="3"/>
  <c r="N288" i="3"/>
  <c r="Q288" i="3"/>
  <c r="T288" i="3"/>
  <c r="W288" i="3"/>
  <c r="AC288" i="3"/>
  <c r="AF288" i="3"/>
  <c r="H289" i="3"/>
  <c r="K289" i="3"/>
  <c r="N289" i="3"/>
  <c r="Q289" i="3"/>
  <c r="T289" i="3"/>
  <c r="W289" i="3"/>
  <c r="Z289" i="3"/>
  <c r="AC289" i="3"/>
  <c r="AF289" i="3"/>
  <c r="H290" i="3"/>
  <c r="K290" i="3"/>
  <c r="N290" i="3"/>
  <c r="Q290" i="3"/>
  <c r="T290" i="3"/>
  <c r="W290" i="3"/>
  <c r="Z290" i="3"/>
  <c r="AC290" i="3"/>
  <c r="AF290" i="3"/>
  <c r="H291" i="3"/>
  <c r="K291" i="3"/>
  <c r="N291" i="3"/>
  <c r="Q291" i="3"/>
  <c r="T291" i="3"/>
  <c r="W291" i="3"/>
  <c r="Z291" i="3"/>
  <c r="AC291" i="3"/>
  <c r="AF291" i="3"/>
  <c r="H294" i="3"/>
  <c r="K294" i="3"/>
  <c r="N294" i="3"/>
  <c r="Q294" i="3"/>
  <c r="T294" i="3"/>
  <c r="W294" i="3"/>
  <c r="Z294" i="3"/>
  <c r="AC294" i="3"/>
  <c r="AF294" i="3"/>
  <c r="H295" i="3"/>
  <c r="K295" i="3"/>
  <c r="N295" i="3"/>
  <c r="Q295" i="3"/>
  <c r="T295" i="3"/>
  <c r="W295" i="3"/>
  <c r="Z295" i="3"/>
  <c r="AC295" i="3"/>
  <c r="AF295" i="3"/>
  <c r="H296" i="3"/>
  <c r="K296" i="3"/>
  <c r="N296" i="3"/>
  <c r="Q296" i="3"/>
  <c r="T296" i="3"/>
  <c r="W296" i="3"/>
  <c r="Z296" i="3"/>
  <c r="AC296" i="3"/>
  <c r="AF296" i="3"/>
  <c r="H297" i="3"/>
  <c r="K297" i="3"/>
  <c r="N297" i="3"/>
  <c r="Q297" i="3"/>
  <c r="T297" i="3"/>
  <c r="W297" i="3"/>
  <c r="Z297" i="3"/>
  <c r="AC297" i="3"/>
  <c r="AF297" i="3"/>
  <c r="H298" i="3"/>
  <c r="K298" i="3"/>
  <c r="N298" i="3"/>
  <c r="Q298" i="3"/>
  <c r="T298" i="3"/>
  <c r="W298" i="3"/>
  <c r="Z298" i="3"/>
  <c r="AC298" i="3"/>
  <c r="AF298" i="3"/>
  <c r="H299" i="3"/>
  <c r="K299" i="3"/>
  <c r="N299" i="3"/>
  <c r="Q299" i="3"/>
  <c r="T299" i="3"/>
  <c r="W299" i="3"/>
  <c r="Z299" i="3"/>
  <c r="AC299" i="3"/>
  <c r="AF299" i="3"/>
  <c r="H300" i="3"/>
  <c r="K300" i="3"/>
  <c r="N300" i="3"/>
  <c r="Q300" i="3"/>
  <c r="T300" i="3"/>
  <c r="W300" i="3"/>
  <c r="Z300" i="3"/>
  <c r="AC300" i="3"/>
  <c r="AF300" i="3"/>
  <c r="H301" i="3"/>
  <c r="K301" i="3"/>
  <c r="N301" i="3"/>
  <c r="Q301" i="3"/>
  <c r="T301" i="3"/>
  <c r="W301" i="3"/>
  <c r="Z301" i="3"/>
  <c r="AC301" i="3"/>
  <c r="AF301" i="3"/>
  <c r="H302" i="3"/>
  <c r="K302" i="3"/>
  <c r="N302" i="3"/>
  <c r="Q302" i="3"/>
  <c r="T302" i="3"/>
  <c r="W302" i="3"/>
  <c r="Z302" i="3"/>
  <c r="AC302" i="3"/>
  <c r="AF302" i="3"/>
  <c r="H305" i="3"/>
  <c r="K305" i="3"/>
  <c r="N305" i="3"/>
  <c r="Q305" i="3"/>
  <c r="T305" i="3"/>
  <c r="W305" i="3"/>
  <c r="Z305" i="3"/>
  <c r="AC305" i="3"/>
  <c r="AF305" i="3"/>
  <c r="H306" i="3"/>
  <c r="K306" i="3"/>
  <c r="N306" i="3"/>
  <c r="Q306" i="3"/>
  <c r="T306" i="3"/>
  <c r="W306" i="3"/>
  <c r="Z306" i="3"/>
  <c r="AC306" i="3"/>
  <c r="AF306" i="3"/>
  <c r="H307" i="3"/>
  <c r="K307" i="3"/>
  <c r="N307" i="3"/>
  <c r="Q307" i="3"/>
  <c r="T307" i="3"/>
  <c r="W307" i="3"/>
  <c r="Z307" i="3"/>
  <c r="AC307" i="3"/>
  <c r="AF307" i="3"/>
  <c r="H308" i="3"/>
  <c r="K308" i="3"/>
  <c r="N308" i="3"/>
  <c r="Q308" i="3"/>
  <c r="T308" i="3"/>
  <c r="W308" i="3"/>
  <c r="Z308" i="3"/>
  <c r="AC308" i="3"/>
  <c r="AF308" i="3"/>
  <c r="H309" i="3"/>
  <c r="K309" i="3"/>
  <c r="N309" i="3"/>
  <c r="Q309" i="3"/>
  <c r="T309" i="3"/>
  <c r="W309" i="3"/>
  <c r="Z309" i="3"/>
  <c r="AC309" i="3"/>
  <c r="AF309" i="3"/>
  <c r="G310" i="3"/>
  <c r="AI306" i="3" s="1"/>
  <c r="K310" i="3"/>
  <c r="N310" i="3"/>
  <c r="Q310" i="3"/>
  <c r="T310" i="3"/>
  <c r="W310" i="3"/>
  <c r="Z310" i="3"/>
  <c r="AC310" i="3"/>
  <c r="AF310" i="3"/>
  <c r="H311" i="3"/>
  <c r="K311" i="3"/>
  <c r="N311" i="3"/>
  <c r="Q311" i="3"/>
  <c r="T311" i="3"/>
  <c r="W311" i="3"/>
  <c r="Z311" i="3"/>
  <c r="AC311" i="3"/>
  <c r="AF311" i="3"/>
  <c r="H312" i="3"/>
  <c r="K312" i="3"/>
  <c r="N312" i="3"/>
  <c r="Q312" i="3"/>
  <c r="T312" i="3"/>
  <c r="W312" i="3"/>
  <c r="Z312" i="3"/>
  <c r="AC312" i="3"/>
  <c r="AF312" i="3"/>
  <c r="H313" i="3"/>
  <c r="K313" i="3"/>
  <c r="N313" i="3"/>
  <c r="Q313" i="3"/>
  <c r="T313" i="3"/>
  <c r="W313" i="3"/>
  <c r="Z313" i="3"/>
  <c r="AC313" i="3"/>
  <c r="AF313" i="3"/>
  <c r="H316" i="3"/>
  <c r="K316" i="3"/>
  <c r="N316" i="3"/>
  <c r="Q316" i="3"/>
  <c r="T316" i="3"/>
  <c r="W316" i="3"/>
  <c r="Z316" i="3"/>
  <c r="AC316" i="3"/>
  <c r="AF316" i="3"/>
  <c r="H317" i="3"/>
  <c r="K317" i="3"/>
  <c r="N317" i="3"/>
  <c r="Q317" i="3"/>
  <c r="T317" i="3"/>
  <c r="W317" i="3"/>
  <c r="Z317" i="3"/>
  <c r="AC317" i="3"/>
  <c r="AF317" i="3"/>
  <c r="H318" i="3"/>
  <c r="K318" i="3"/>
  <c r="N318" i="3"/>
  <c r="Q318" i="3"/>
  <c r="T318" i="3"/>
  <c r="W318" i="3"/>
  <c r="Z318" i="3"/>
  <c r="AC318" i="3"/>
  <c r="AF318" i="3"/>
  <c r="H319" i="3"/>
  <c r="K319" i="3"/>
  <c r="N319" i="3"/>
  <c r="Q319" i="3"/>
  <c r="T319" i="3"/>
  <c r="W319" i="3"/>
  <c r="Z319" i="3"/>
  <c r="AC319" i="3"/>
  <c r="AF319" i="3"/>
  <c r="H320" i="3"/>
  <c r="K320" i="3"/>
  <c r="N320" i="3"/>
  <c r="Q320" i="3"/>
  <c r="T320" i="3"/>
  <c r="W320" i="3"/>
  <c r="Z320" i="3"/>
  <c r="AC320" i="3"/>
  <c r="AF320" i="3"/>
  <c r="H321" i="3"/>
  <c r="K321" i="3"/>
  <c r="N321" i="3"/>
  <c r="T321" i="3"/>
  <c r="W321" i="3"/>
  <c r="Z321" i="3"/>
  <c r="AC321" i="3"/>
  <c r="AF321" i="3"/>
  <c r="H322" i="3"/>
  <c r="K322" i="3"/>
  <c r="N322" i="3"/>
  <c r="Q322" i="3"/>
  <c r="T322" i="3"/>
  <c r="W322" i="3"/>
  <c r="Z322" i="3"/>
  <c r="AC322" i="3"/>
  <c r="AF322" i="3"/>
  <c r="H323" i="3"/>
  <c r="K323" i="3"/>
  <c r="N323" i="3"/>
  <c r="Q323" i="3"/>
  <c r="T323" i="3"/>
  <c r="W323" i="3"/>
  <c r="Z323" i="3"/>
  <c r="AC323" i="3"/>
  <c r="AF323" i="3"/>
  <c r="H324" i="3"/>
  <c r="K324" i="3"/>
  <c r="N324" i="3"/>
  <c r="Q324" i="3"/>
  <c r="T324" i="3"/>
  <c r="W324" i="3"/>
  <c r="Z324" i="3"/>
  <c r="AC324" i="3"/>
  <c r="AF324" i="3"/>
  <c r="H327" i="3"/>
  <c r="K327" i="3"/>
  <c r="N327" i="3"/>
  <c r="Q327" i="3"/>
  <c r="T327" i="3"/>
  <c r="W327" i="3"/>
  <c r="Z327" i="3"/>
  <c r="AC327" i="3"/>
  <c r="AF327" i="3"/>
  <c r="H328" i="3"/>
  <c r="K328" i="3"/>
  <c r="N328" i="3"/>
  <c r="Q328" i="3"/>
  <c r="T328" i="3"/>
  <c r="W328" i="3"/>
  <c r="Z328" i="3"/>
  <c r="AC328" i="3"/>
  <c r="AF328" i="3"/>
  <c r="H329" i="3"/>
  <c r="K329" i="3"/>
  <c r="N329" i="3"/>
  <c r="Q329" i="3"/>
  <c r="T329" i="3"/>
  <c r="W329" i="3"/>
  <c r="Z329" i="3"/>
  <c r="AC329" i="3"/>
  <c r="AF329" i="3"/>
  <c r="H330" i="3"/>
  <c r="K330" i="3"/>
  <c r="N330" i="3"/>
  <c r="Q330" i="3"/>
  <c r="T330" i="3"/>
  <c r="W330" i="3"/>
  <c r="Z330" i="3"/>
  <c r="AC330" i="3"/>
  <c r="AF330" i="3"/>
  <c r="H331" i="3"/>
  <c r="K331" i="3"/>
  <c r="N331" i="3"/>
  <c r="Q331" i="3"/>
  <c r="T331" i="3"/>
  <c r="W331" i="3"/>
  <c r="Z331" i="3"/>
  <c r="AC331" i="3"/>
  <c r="AF331" i="3"/>
  <c r="H332" i="3"/>
  <c r="K332" i="3"/>
  <c r="N332" i="3"/>
  <c r="Q332" i="3"/>
  <c r="T332" i="3"/>
  <c r="W332" i="3"/>
  <c r="Z332" i="3"/>
  <c r="AC332" i="3"/>
  <c r="AF332" i="3"/>
  <c r="H333" i="3"/>
  <c r="K333" i="3"/>
  <c r="N333" i="3"/>
  <c r="Q333" i="3"/>
  <c r="T333" i="3"/>
  <c r="W333" i="3"/>
  <c r="Z333" i="3"/>
  <c r="AC333" i="3"/>
  <c r="AF333" i="3"/>
  <c r="H334" i="3"/>
  <c r="K334" i="3"/>
  <c r="N334" i="3"/>
  <c r="Q334" i="3"/>
  <c r="T334" i="3"/>
  <c r="W334" i="3"/>
  <c r="Z334" i="3"/>
  <c r="AC334" i="3"/>
  <c r="AF334" i="3"/>
  <c r="H335" i="3"/>
  <c r="K335" i="3"/>
  <c r="N335" i="3"/>
  <c r="Q335" i="3"/>
  <c r="T335" i="3"/>
  <c r="W335" i="3"/>
  <c r="Z335" i="3"/>
  <c r="AC335" i="3"/>
  <c r="AF335" i="3"/>
  <c r="H338" i="3"/>
  <c r="K338" i="3"/>
  <c r="N338" i="3"/>
  <c r="Q338" i="3"/>
  <c r="T338" i="3"/>
  <c r="W338" i="3"/>
  <c r="Z338" i="3"/>
  <c r="AC338" i="3"/>
  <c r="AF338" i="3"/>
  <c r="H339" i="3"/>
  <c r="K339" i="3"/>
  <c r="N339" i="3"/>
  <c r="Q339" i="3"/>
  <c r="T339" i="3"/>
  <c r="W339" i="3"/>
  <c r="Z339" i="3"/>
  <c r="AC339" i="3"/>
  <c r="AF339" i="3"/>
  <c r="H340" i="3"/>
  <c r="K340" i="3"/>
  <c r="N340" i="3"/>
  <c r="Q340" i="3"/>
  <c r="T340" i="3"/>
  <c r="W340" i="3"/>
  <c r="Z340" i="3"/>
  <c r="AC340" i="3"/>
  <c r="AF340" i="3"/>
  <c r="H341" i="3"/>
  <c r="K341" i="3"/>
  <c r="N341" i="3"/>
  <c r="Q341" i="3"/>
  <c r="T341" i="3"/>
  <c r="W341" i="3"/>
  <c r="Z341" i="3"/>
  <c r="AC341" i="3"/>
  <c r="AF341" i="3"/>
  <c r="H342" i="3"/>
  <c r="K342" i="3"/>
  <c r="N342" i="3"/>
  <c r="Q342" i="3"/>
  <c r="T342" i="3"/>
  <c r="W342" i="3"/>
  <c r="Z342" i="3"/>
  <c r="AC342" i="3"/>
  <c r="AF342" i="3"/>
  <c r="H343" i="3"/>
  <c r="K343" i="3"/>
  <c r="N343" i="3"/>
  <c r="Q343" i="3"/>
  <c r="T343" i="3"/>
  <c r="W343" i="3"/>
  <c r="Z343" i="3"/>
  <c r="AC343" i="3"/>
  <c r="AF343" i="3"/>
  <c r="H344" i="3"/>
  <c r="K344" i="3"/>
  <c r="N344" i="3"/>
  <c r="Q344" i="3"/>
  <c r="T344" i="3"/>
  <c r="W344" i="3"/>
  <c r="Z344" i="3"/>
  <c r="AC344" i="3"/>
  <c r="AF344" i="3"/>
  <c r="H345" i="3"/>
  <c r="K345" i="3"/>
  <c r="N345" i="3"/>
  <c r="Q345" i="3"/>
  <c r="T345" i="3"/>
  <c r="W345" i="3"/>
  <c r="Z345" i="3"/>
  <c r="AC345" i="3"/>
  <c r="AF345" i="3"/>
  <c r="H346" i="3"/>
  <c r="K346" i="3"/>
  <c r="N346" i="3"/>
  <c r="Q346" i="3"/>
  <c r="T346" i="3"/>
  <c r="W346" i="3"/>
  <c r="Z346" i="3"/>
  <c r="AC346" i="3"/>
  <c r="AF346" i="3"/>
  <c r="H349" i="3"/>
  <c r="K349" i="3"/>
  <c r="N349" i="3"/>
  <c r="Q349" i="3"/>
  <c r="T349" i="3"/>
  <c r="W349" i="3"/>
  <c r="Z349" i="3"/>
  <c r="AC349" i="3"/>
  <c r="AF349" i="3"/>
  <c r="H350" i="3"/>
  <c r="K350" i="3"/>
  <c r="N350" i="3"/>
  <c r="Q350" i="3"/>
  <c r="T350" i="3"/>
  <c r="W350" i="3"/>
  <c r="Z350" i="3"/>
  <c r="AC350" i="3"/>
  <c r="AF350" i="3"/>
  <c r="H351" i="3"/>
  <c r="K351" i="3"/>
  <c r="N351" i="3"/>
  <c r="Q351" i="3"/>
  <c r="T351" i="3"/>
  <c r="W351" i="3"/>
  <c r="Z351" i="3"/>
  <c r="AC351" i="3"/>
  <c r="AF351" i="3"/>
  <c r="H352" i="3"/>
  <c r="K352" i="3"/>
  <c r="N352" i="3"/>
  <c r="Q352" i="3"/>
  <c r="T352" i="3"/>
  <c r="W352" i="3"/>
  <c r="Z352" i="3"/>
  <c r="AC352" i="3"/>
  <c r="AF352" i="3"/>
  <c r="H353" i="3"/>
  <c r="K353" i="3"/>
  <c r="N353" i="3"/>
  <c r="Q353" i="3"/>
  <c r="T353" i="3"/>
  <c r="W353" i="3"/>
  <c r="Z353" i="3"/>
  <c r="AC353" i="3"/>
  <c r="AF353" i="3"/>
  <c r="H354" i="3"/>
  <c r="K354" i="3"/>
  <c r="N354" i="3"/>
  <c r="Q354" i="3"/>
  <c r="T354" i="3"/>
  <c r="W354" i="3"/>
  <c r="Z354" i="3"/>
  <c r="AC354" i="3"/>
  <c r="AF354" i="3"/>
  <c r="H355" i="3"/>
  <c r="K355" i="3"/>
  <c r="N355" i="3"/>
  <c r="Q355" i="3"/>
  <c r="T355" i="3"/>
  <c r="W355" i="3"/>
  <c r="Z355" i="3"/>
  <c r="AC355" i="3"/>
  <c r="AF355" i="3"/>
  <c r="H356" i="3"/>
  <c r="K356" i="3"/>
  <c r="N356" i="3"/>
  <c r="Q356" i="3"/>
  <c r="T356" i="3"/>
  <c r="W356" i="3"/>
  <c r="Z356" i="3"/>
  <c r="AC356" i="3"/>
  <c r="AF356" i="3"/>
  <c r="H357" i="3"/>
  <c r="K357" i="3"/>
  <c r="N357" i="3"/>
  <c r="Q357" i="3"/>
  <c r="T357" i="3"/>
  <c r="W357" i="3"/>
  <c r="Z357" i="3"/>
  <c r="AC357" i="3"/>
  <c r="AF357" i="3"/>
  <c r="M358" i="3"/>
  <c r="O358" i="3"/>
  <c r="P358" i="3"/>
  <c r="B5" i="4" s="1"/>
  <c r="R358" i="3"/>
  <c r="U358" i="3"/>
  <c r="V358" i="3"/>
  <c r="D5" i="4" s="1"/>
  <c r="X358" i="3"/>
  <c r="Y358" i="3"/>
  <c r="E5" i="4" s="1"/>
  <c r="AA358" i="3"/>
  <c r="AB358" i="3"/>
  <c r="F5" i="4" s="1"/>
  <c r="AD358" i="3"/>
  <c r="AE358" i="3"/>
  <c r="G5" i="4" s="1"/>
  <c r="AG358" i="3"/>
  <c r="O359" i="3"/>
  <c r="U359" i="3"/>
  <c r="V359" i="3"/>
  <c r="D11" i="4" s="1"/>
  <c r="X359" i="3"/>
  <c r="Y359" i="3"/>
  <c r="E11" i="4" s="1"/>
  <c r="AA359" i="3"/>
  <c r="AB359" i="3"/>
  <c r="F11" i="4" s="1"/>
  <c r="AD359" i="3"/>
  <c r="AE359" i="3"/>
  <c r="AG359" i="3"/>
  <c r="M360" i="3"/>
  <c r="O360" i="3"/>
  <c r="R360" i="3"/>
  <c r="U360" i="3"/>
  <c r="V360" i="3"/>
  <c r="D17" i="4" s="1"/>
  <c r="X360" i="3"/>
  <c r="Y360" i="3"/>
  <c r="E17" i="4" s="1"/>
  <c r="AA360" i="3"/>
  <c r="AB360" i="3"/>
  <c r="AD360" i="3"/>
  <c r="AE360" i="3"/>
  <c r="G17" i="4" s="1"/>
  <c r="AG360" i="3"/>
  <c r="M361" i="3"/>
  <c r="O361" i="3"/>
  <c r="P361" i="3"/>
  <c r="B23" i="4" s="1"/>
  <c r="R361" i="3"/>
  <c r="S361" i="3"/>
  <c r="C23" i="4" s="1"/>
  <c r="U361" i="3"/>
  <c r="V361" i="3"/>
  <c r="D23" i="4" s="1"/>
  <c r="X361" i="3"/>
  <c r="Y361" i="3"/>
  <c r="E23" i="4" s="1"/>
  <c r="AA361" i="3"/>
  <c r="AB361" i="3"/>
  <c r="F23" i="4" s="1"/>
  <c r="AD361" i="3"/>
  <c r="AE361" i="3"/>
  <c r="G23" i="4" s="1"/>
  <c r="AG361" i="3"/>
  <c r="I362" i="3"/>
  <c r="I374" i="3" s="1"/>
  <c r="AH362" i="3"/>
  <c r="AH373" i="3" s="1"/>
  <c r="I366" i="3"/>
  <c r="L366" i="3"/>
  <c r="I367" i="3"/>
  <c r="L367" i="3"/>
  <c r="I368" i="3"/>
  <c r="L368" i="3"/>
  <c r="I369" i="3"/>
  <c r="L369" i="3"/>
  <c r="X370" i="3"/>
  <c r="X372" i="3" s="1"/>
  <c r="AD370" i="3"/>
  <c r="AD372" i="3" s="1"/>
  <c r="AG370" i="3"/>
  <c r="AG372" i="3" s="1"/>
  <c r="AI191" i="3" l="1"/>
  <c r="AI235" i="3"/>
  <c r="AI334" i="3"/>
  <c r="AI103" i="3"/>
  <c r="AI147" i="3"/>
  <c r="AI356" i="3"/>
  <c r="P226" i="2"/>
  <c r="S232" i="2"/>
  <c r="AJ113" i="2"/>
  <c r="AJ25" i="2"/>
  <c r="AJ212" i="1"/>
  <c r="AJ179" i="1"/>
  <c r="AJ47" i="1"/>
  <c r="AJ913" i="1"/>
  <c r="AJ237" i="1"/>
  <c r="AJ292" i="1"/>
  <c r="AJ488" i="1"/>
  <c r="AJ157" i="1"/>
  <c r="AJ281" i="1"/>
  <c r="AJ659" i="1"/>
  <c r="AJ477" i="1"/>
  <c r="AJ808" i="1"/>
  <c r="AJ146" i="1"/>
  <c r="AJ347" i="1"/>
  <c r="AJ102" i="1"/>
  <c r="AJ270" i="1"/>
  <c r="AJ201" i="1"/>
  <c r="AI1031" i="1"/>
  <c r="AJ772" i="1"/>
  <c r="AJ58" i="1"/>
  <c r="AJ830" i="1"/>
  <c r="AJ466" i="1"/>
  <c r="AJ797" i="1"/>
  <c r="AJ714" i="1"/>
  <c r="AJ946" i="1"/>
  <c r="AJ369" i="1"/>
  <c r="AJ935" i="1"/>
  <c r="AJ626" i="1"/>
  <c r="AJ582" i="1"/>
  <c r="AJ924" i="1"/>
  <c r="AJ891" i="1"/>
  <c r="AJ36" i="1"/>
  <c r="AJ248" i="1"/>
  <c r="AJ190" i="1"/>
  <c r="AJ648" i="1"/>
  <c r="AJ637" i="1"/>
  <c r="AJ499" i="1"/>
  <c r="AJ91" i="1"/>
  <c r="AJ521" i="1"/>
  <c r="AJ391" i="1"/>
  <c r="AJ135" i="1"/>
  <c r="AJ761" i="1"/>
  <c r="AJ14" i="1"/>
  <c r="AJ336" i="1"/>
  <c r="AJ681" i="1"/>
  <c r="AJ25" i="1"/>
  <c r="AJ69" i="1"/>
  <c r="AJ604" i="1"/>
  <c r="AJ841" i="1"/>
  <c r="AJ358" i="1"/>
  <c r="AJ168" i="1"/>
  <c r="AJ303" i="1"/>
  <c r="AJ968" i="1"/>
  <c r="AJ571" i="1"/>
  <c r="AJ441" i="1"/>
  <c r="AJ692" i="1"/>
  <c r="AJ510" i="1"/>
  <c r="AJ380" i="1"/>
  <c r="AJ124" i="1"/>
  <c r="AJ113" i="1"/>
  <c r="AJ325" i="1"/>
  <c r="AJ314" i="1"/>
  <c r="AJ670" i="1"/>
  <c r="AJ593" i="1"/>
  <c r="AJ957" i="1"/>
  <c r="AJ880" i="1"/>
  <c r="AJ560" i="1"/>
  <c r="AJ430" i="1"/>
  <c r="AJ902" i="1"/>
  <c r="AJ703" i="1"/>
  <c r="AJ725" i="1"/>
  <c r="AJ750" i="1"/>
  <c r="AJ259" i="1"/>
  <c r="AJ135" i="2"/>
  <c r="AJ146" i="2"/>
  <c r="AJ102" i="2"/>
  <c r="AJ201" i="2"/>
  <c r="AJ190" i="2"/>
  <c r="AJ157" i="2"/>
  <c r="AJ69" i="2"/>
  <c r="AJ36" i="2"/>
  <c r="AJ47" i="2"/>
  <c r="AJ179" i="2"/>
  <c r="AJ58" i="2"/>
  <c r="AJ80" i="2"/>
  <c r="AJ168" i="2"/>
  <c r="AJ212" i="2"/>
  <c r="AJ124" i="2"/>
  <c r="AJ14" i="2"/>
  <c r="AJ223" i="2"/>
  <c r="AJ91" i="2"/>
  <c r="AI114" i="3"/>
  <c r="AI345" i="3"/>
  <c r="AI169" i="3"/>
  <c r="AI257" i="3"/>
  <c r="AI198" i="3"/>
  <c r="AI297" i="3"/>
  <c r="AI286" i="3"/>
  <c r="AI253" i="3"/>
  <c r="AI187" i="3"/>
  <c r="AI275" i="3"/>
  <c r="AI154" i="3"/>
  <c r="R359" i="3"/>
  <c r="R362" i="3" s="1"/>
  <c r="R374" i="3" s="1"/>
  <c r="AI143" i="3"/>
  <c r="P359" i="3"/>
  <c r="B11" i="4" s="1"/>
  <c r="H11" i="4" s="1"/>
  <c r="AI352" i="3"/>
  <c r="AI242" i="3"/>
  <c r="AI132" i="3"/>
  <c r="AI330" i="3"/>
  <c r="AI341" i="3"/>
  <c r="AI262" i="3"/>
  <c r="AI268" i="3" s="1"/>
  <c r="AI231" i="3"/>
  <c r="AI121" i="3"/>
  <c r="AI110" i="3"/>
  <c r="M359" i="3"/>
  <c r="M362" i="3" s="1"/>
  <c r="AI319" i="3"/>
  <c r="AI220" i="3"/>
  <c r="AI209" i="3"/>
  <c r="AI180" i="3"/>
  <c r="AI125" i="3"/>
  <c r="AI213" i="3"/>
  <c r="AI279" i="3"/>
  <c r="AI158" i="3"/>
  <c r="AI246" i="3"/>
  <c r="AI312" i="3"/>
  <c r="AI136" i="3"/>
  <c r="AI224" i="3"/>
  <c r="AI290" i="3"/>
  <c r="AI99" i="3"/>
  <c r="AI28" i="3"/>
  <c r="AI323" i="3"/>
  <c r="AI202" i="3"/>
  <c r="AI88" i="3"/>
  <c r="AI92" i="3"/>
  <c r="AI81" i="3"/>
  <c r="AI24" i="3"/>
  <c r="AI77" i="3"/>
  <c r="AF358" i="3"/>
  <c r="Q178" i="3"/>
  <c r="AI176" i="3" s="1"/>
  <c r="N167" i="3"/>
  <c r="N359" i="3" s="1"/>
  <c r="AB362" i="3"/>
  <c r="W361" i="3"/>
  <c r="X362" i="3"/>
  <c r="X374" i="3" s="1"/>
  <c r="AF359" i="3"/>
  <c r="AC358" i="3"/>
  <c r="N358" i="3"/>
  <c r="W358" i="3"/>
  <c r="Q358" i="3"/>
  <c r="Z358" i="3"/>
  <c r="T358" i="3"/>
  <c r="G362" i="3"/>
  <c r="I363" i="3" s="1"/>
  <c r="U362" i="3"/>
  <c r="U374" i="3" s="1"/>
  <c r="T360" i="3"/>
  <c r="H3" i="4"/>
  <c r="H4" i="4" s="1"/>
  <c r="H15" i="4"/>
  <c r="H16" i="4" s="1"/>
  <c r="H9" i="4"/>
  <c r="H10" i="4" s="1"/>
  <c r="AI67" i="3"/>
  <c r="AI70" i="3" s="1"/>
  <c r="AI11" i="3"/>
  <c r="AC360" i="3"/>
  <c r="T359" i="3"/>
  <c r="AI64" i="3"/>
  <c r="AI39" i="3"/>
  <c r="AI42" i="3" s="1"/>
  <c r="AI14" i="3"/>
  <c r="AI17" i="3" s="1"/>
  <c r="AF360" i="3"/>
  <c r="H21" i="4"/>
  <c r="H22" i="4" s="1"/>
  <c r="W360" i="3"/>
  <c r="P360" i="3"/>
  <c r="B17" i="4" s="1"/>
  <c r="T361" i="3"/>
  <c r="H310" i="3"/>
  <c r="H362" i="3" s="1"/>
  <c r="I373" i="3" s="1"/>
  <c r="Z360" i="3"/>
  <c r="AD362" i="3"/>
  <c r="AA362" i="3"/>
  <c r="AA374" i="3" s="1"/>
  <c r="S362" i="3"/>
  <c r="AC361" i="3"/>
  <c r="AF361" i="3"/>
  <c r="Q361" i="3"/>
  <c r="Z359" i="3"/>
  <c r="D4" i="4"/>
  <c r="L370" i="3"/>
  <c r="L372" i="3" s="1"/>
  <c r="L362" i="3"/>
  <c r="L374" i="3" s="1"/>
  <c r="W359" i="3"/>
  <c r="AC359" i="3"/>
  <c r="AI53" i="3"/>
  <c r="AI56" i="3" s="1"/>
  <c r="K266" i="3"/>
  <c r="AH370" i="3"/>
  <c r="O362" i="3"/>
  <c r="O374" i="3" s="1"/>
  <c r="N361" i="3"/>
  <c r="I370" i="3"/>
  <c r="I372" i="3" s="1"/>
  <c r="J362" i="3"/>
  <c r="AG362" i="3"/>
  <c r="AG374" i="3" s="1"/>
  <c r="Z361" i="3"/>
  <c r="N360" i="3"/>
  <c r="O370" i="3"/>
  <c r="O372" i="3" s="1"/>
  <c r="H23" i="4"/>
  <c r="Y362" i="3"/>
  <c r="C22" i="4"/>
  <c r="C5" i="4"/>
  <c r="H5" i="4" s="1"/>
  <c r="AE362" i="3"/>
  <c r="Q266" i="3"/>
  <c r="Q360" i="3" s="1"/>
  <c r="C10" i="4"/>
  <c r="V362" i="3"/>
  <c r="F17" i="4"/>
  <c r="Q167" i="3"/>
  <c r="K51" i="3"/>
  <c r="AI50" i="3" s="1"/>
  <c r="K37" i="3"/>
  <c r="AI165" i="3" l="1"/>
  <c r="AD363" i="3"/>
  <c r="AI264" i="3"/>
  <c r="AI308" i="3"/>
  <c r="I375" i="3"/>
  <c r="Q359" i="3"/>
  <c r="Q362" i="3" s="1"/>
  <c r="AF362" i="3"/>
  <c r="AG373" i="3" s="1"/>
  <c r="K362" i="3"/>
  <c r="H17" i="4"/>
  <c r="AH372" i="3"/>
  <c r="AH375" i="3" s="1"/>
  <c r="T362" i="3"/>
  <c r="U373" i="3" s="1"/>
  <c r="X363" i="3"/>
  <c r="AA363" i="3"/>
  <c r="U363" i="3"/>
  <c r="W362" i="3"/>
  <c r="X373" i="3" s="1"/>
  <c r="AG363" i="3"/>
  <c r="AC362" i="3"/>
  <c r="AD373" i="3" s="1"/>
  <c r="AD374" i="3"/>
  <c r="O363" i="3"/>
  <c r="Z362" i="3"/>
  <c r="AA373" i="3" s="1"/>
  <c r="N362" i="3"/>
  <c r="O373" i="3" s="1"/>
  <c r="H363" i="3"/>
  <c r="L363" i="3"/>
  <c r="P362" i="3"/>
  <c r="R363" i="3" s="1"/>
  <c r="R370" i="3"/>
  <c r="R372" i="3" s="1"/>
  <c r="AA370" i="3"/>
  <c r="AA372" i="3" s="1"/>
  <c r="AI36" i="3"/>
  <c r="U370" i="3"/>
  <c r="U372" i="3" s="1"/>
  <c r="X375" i="3" l="1"/>
  <c r="AG375" i="3"/>
  <c r="L373" i="3"/>
  <c r="L375" i="3" s="1"/>
  <c r="AF363" i="3"/>
  <c r="T363" i="3"/>
  <c r="N363" i="3"/>
  <c r="O375" i="3"/>
  <c r="K363" i="3"/>
  <c r="AD375" i="3"/>
  <c r="AC363" i="3"/>
  <c r="W363" i="3"/>
  <c r="Z363" i="3"/>
  <c r="AA375" i="3"/>
  <c r="U375" i="3"/>
  <c r="Q363" i="3"/>
  <c r="R375" i="3"/>
  <c r="M225" i="2" l="1"/>
  <c r="M234" i="2" s="1"/>
  <c r="K225" i="2"/>
  <c r="J225" i="2"/>
  <c r="J234" i="2" s="1"/>
  <c r="H225" i="2"/>
  <c r="AG92" i="2"/>
  <c r="AD92" i="2"/>
  <c r="AA92" i="2"/>
  <c r="X92" i="2"/>
  <c r="U92" i="2"/>
  <c r="R92" i="2"/>
  <c r="O92" i="2"/>
  <c r="L92" i="2"/>
  <c r="I92" i="2"/>
  <c r="AG91" i="2"/>
  <c r="AD91" i="2"/>
  <c r="AA91" i="2"/>
  <c r="X91" i="2"/>
  <c r="U91" i="2"/>
  <c r="R91" i="2"/>
  <c r="O91" i="2"/>
  <c r="L91" i="2"/>
  <c r="I91" i="2"/>
  <c r="AG90" i="2"/>
  <c r="AD90" i="2"/>
  <c r="AA90" i="2"/>
  <c r="X90" i="2"/>
  <c r="U90" i="2"/>
  <c r="R90" i="2"/>
  <c r="O90" i="2"/>
  <c r="L90" i="2"/>
  <c r="I90" i="2"/>
  <c r="AG89" i="2"/>
  <c r="AD89" i="2"/>
  <c r="AA89" i="2"/>
  <c r="X89" i="2"/>
  <c r="U89" i="2"/>
  <c r="R89" i="2"/>
  <c r="O89" i="2"/>
  <c r="L89" i="2"/>
  <c r="I89" i="2"/>
  <c r="AG88" i="2"/>
  <c r="AD88" i="2"/>
  <c r="AA88" i="2"/>
  <c r="X88" i="2"/>
  <c r="U88" i="2"/>
  <c r="R88" i="2"/>
  <c r="O88" i="2"/>
  <c r="L88" i="2"/>
  <c r="I88" i="2"/>
  <c r="AG87" i="2"/>
  <c r="AD87" i="2"/>
  <c r="AA87" i="2"/>
  <c r="X87" i="2"/>
  <c r="U87" i="2"/>
  <c r="R87" i="2"/>
  <c r="O87" i="2"/>
  <c r="L87" i="2"/>
  <c r="I87" i="2"/>
  <c r="AG86" i="2"/>
  <c r="AD86" i="2"/>
  <c r="AA86" i="2"/>
  <c r="X86" i="2"/>
  <c r="U86" i="2"/>
  <c r="R86" i="2"/>
  <c r="O86" i="2"/>
  <c r="L86" i="2"/>
  <c r="I86" i="2"/>
  <c r="AG85" i="2"/>
  <c r="AD85" i="2"/>
  <c r="AA85" i="2"/>
  <c r="X85" i="2"/>
  <c r="U85" i="2"/>
  <c r="R85" i="2"/>
  <c r="O85" i="2"/>
  <c r="L85" i="2"/>
  <c r="I85" i="2"/>
  <c r="AG84" i="2"/>
  <c r="AD84" i="2"/>
  <c r="AA84" i="2"/>
  <c r="X84" i="2"/>
  <c r="U84" i="2"/>
  <c r="R84" i="2"/>
  <c r="O84" i="2"/>
  <c r="L84" i="2"/>
  <c r="I84" i="2"/>
  <c r="AG59" i="2"/>
  <c r="AD59" i="2"/>
  <c r="AA59" i="2"/>
  <c r="X59" i="2"/>
  <c r="U59" i="2"/>
  <c r="R59" i="2"/>
  <c r="O59" i="2"/>
  <c r="L59" i="2"/>
  <c r="I59" i="2"/>
  <c r="AG58" i="2"/>
  <c r="AD58" i="2"/>
  <c r="AA58" i="2"/>
  <c r="X58" i="2"/>
  <c r="U58" i="2"/>
  <c r="R58" i="2"/>
  <c r="O58" i="2"/>
  <c r="L58" i="2"/>
  <c r="I58" i="2"/>
  <c r="AG57" i="2"/>
  <c r="AD57" i="2"/>
  <c r="AA57" i="2"/>
  <c r="X57" i="2"/>
  <c r="U57" i="2"/>
  <c r="R57" i="2"/>
  <c r="O57" i="2"/>
  <c r="L57" i="2"/>
  <c r="I57" i="2"/>
  <c r="AG56" i="2"/>
  <c r="AD56" i="2"/>
  <c r="AA56" i="2"/>
  <c r="X56" i="2"/>
  <c r="U56" i="2"/>
  <c r="R56" i="2"/>
  <c r="O56" i="2"/>
  <c r="L56" i="2"/>
  <c r="I56" i="2"/>
  <c r="AG55" i="2"/>
  <c r="AD55" i="2"/>
  <c r="AA55" i="2"/>
  <c r="X55" i="2"/>
  <c r="U55" i="2"/>
  <c r="R55" i="2"/>
  <c r="O55" i="2"/>
  <c r="L55" i="2"/>
  <c r="I55" i="2"/>
  <c r="AG54" i="2"/>
  <c r="AD54" i="2"/>
  <c r="AA54" i="2"/>
  <c r="X54" i="2"/>
  <c r="U54" i="2"/>
  <c r="R54" i="2"/>
  <c r="O54" i="2"/>
  <c r="L54" i="2"/>
  <c r="I54" i="2"/>
  <c r="AG53" i="2"/>
  <c r="AD53" i="2"/>
  <c r="AA53" i="2"/>
  <c r="X53" i="2"/>
  <c r="U53" i="2"/>
  <c r="R53" i="2"/>
  <c r="O53" i="2"/>
  <c r="L53" i="2"/>
  <c r="I53" i="2"/>
  <c r="AG52" i="2"/>
  <c r="AD52" i="2"/>
  <c r="AA52" i="2"/>
  <c r="X52" i="2"/>
  <c r="U52" i="2"/>
  <c r="R52" i="2"/>
  <c r="O52" i="2"/>
  <c r="L52" i="2"/>
  <c r="I52" i="2"/>
  <c r="AG51" i="2"/>
  <c r="AD51" i="2"/>
  <c r="AA51" i="2"/>
  <c r="X51" i="2"/>
  <c r="U51" i="2"/>
  <c r="R51" i="2"/>
  <c r="O51" i="2"/>
  <c r="L51" i="2"/>
  <c r="I51" i="2"/>
  <c r="AG70" i="2"/>
  <c r="AD70" i="2"/>
  <c r="AA70" i="2"/>
  <c r="X70" i="2"/>
  <c r="U70" i="2"/>
  <c r="R70" i="2"/>
  <c r="O70" i="2"/>
  <c r="L70" i="2"/>
  <c r="I70" i="2"/>
  <c r="AG69" i="2"/>
  <c r="AD69" i="2"/>
  <c r="AA69" i="2"/>
  <c r="X69" i="2"/>
  <c r="U69" i="2"/>
  <c r="R69" i="2"/>
  <c r="O69" i="2"/>
  <c r="L69" i="2"/>
  <c r="I69" i="2"/>
  <c r="AG68" i="2"/>
  <c r="AD68" i="2"/>
  <c r="AA68" i="2"/>
  <c r="X68" i="2"/>
  <c r="U68" i="2"/>
  <c r="R68" i="2"/>
  <c r="O68" i="2"/>
  <c r="L68" i="2"/>
  <c r="I68" i="2"/>
  <c r="AG67" i="2"/>
  <c r="AD67" i="2"/>
  <c r="AA67" i="2"/>
  <c r="X67" i="2"/>
  <c r="U67" i="2"/>
  <c r="R67" i="2"/>
  <c r="O67" i="2"/>
  <c r="L67" i="2"/>
  <c r="I67" i="2"/>
  <c r="AG66" i="2"/>
  <c r="AD66" i="2"/>
  <c r="AA66" i="2"/>
  <c r="X66" i="2"/>
  <c r="U66" i="2"/>
  <c r="R66" i="2"/>
  <c r="O66" i="2"/>
  <c r="L66" i="2"/>
  <c r="I66" i="2"/>
  <c r="AG65" i="2"/>
  <c r="AD65" i="2"/>
  <c r="AA65" i="2"/>
  <c r="X65" i="2"/>
  <c r="U65" i="2"/>
  <c r="R65" i="2"/>
  <c r="O65" i="2"/>
  <c r="L65" i="2"/>
  <c r="I65" i="2"/>
  <c r="AG64" i="2"/>
  <c r="AD64" i="2"/>
  <c r="AA64" i="2"/>
  <c r="X64" i="2"/>
  <c r="U64" i="2"/>
  <c r="R64" i="2"/>
  <c r="O64" i="2"/>
  <c r="L64" i="2"/>
  <c r="I64" i="2"/>
  <c r="AG63" i="2"/>
  <c r="AD63" i="2"/>
  <c r="AA63" i="2"/>
  <c r="X63" i="2"/>
  <c r="U63" i="2"/>
  <c r="R63" i="2"/>
  <c r="O63" i="2"/>
  <c r="L63" i="2"/>
  <c r="I63" i="2"/>
  <c r="AG62" i="2"/>
  <c r="AD62" i="2"/>
  <c r="AA62" i="2"/>
  <c r="X62" i="2"/>
  <c r="U62" i="2"/>
  <c r="R62" i="2"/>
  <c r="O62" i="2"/>
  <c r="L62" i="2"/>
  <c r="I62" i="2"/>
  <c r="AG125" i="2"/>
  <c r="AD125" i="2"/>
  <c r="AA125" i="2"/>
  <c r="X125" i="2"/>
  <c r="U125" i="2"/>
  <c r="R125" i="2"/>
  <c r="O125" i="2"/>
  <c r="L125" i="2"/>
  <c r="I125" i="2"/>
  <c r="AG124" i="2"/>
  <c r="AD124" i="2"/>
  <c r="AA124" i="2"/>
  <c r="X124" i="2"/>
  <c r="U124" i="2"/>
  <c r="R124" i="2"/>
  <c r="O124" i="2"/>
  <c r="L124" i="2"/>
  <c r="I124" i="2"/>
  <c r="AG123" i="2"/>
  <c r="AD123" i="2"/>
  <c r="AA123" i="2"/>
  <c r="X123" i="2"/>
  <c r="U123" i="2"/>
  <c r="R123" i="2"/>
  <c r="O123" i="2"/>
  <c r="L123" i="2"/>
  <c r="I123" i="2"/>
  <c r="AG122" i="2"/>
  <c r="AD122" i="2"/>
  <c r="AA122" i="2"/>
  <c r="X122" i="2"/>
  <c r="U122" i="2"/>
  <c r="R122" i="2"/>
  <c r="O122" i="2"/>
  <c r="L122" i="2"/>
  <c r="I122" i="2"/>
  <c r="AG121" i="2"/>
  <c r="AD121" i="2"/>
  <c r="AA121" i="2"/>
  <c r="X121" i="2"/>
  <c r="U121" i="2"/>
  <c r="R121" i="2"/>
  <c r="O121" i="2"/>
  <c r="L121" i="2"/>
  <c r="I121" i="2"/>
  <c r="AG120" i="2"/>
  <c r="AD120" i="2"/>
  <c r="AA120" i="2"/>
  <c r="X120" i="2"/>
  <c r="U120" i="2"/>
  <c r="R120" i="2"/>
  <c r="O120" i="2"/>
  <c r="L120" i="2"/>
  <c r="I120" i="2"/>
  <c r="AG119" i="2"/>
  <c r="AD119" i="2"/>
  <c r="AA119" i="2"/>
  <c r="X119" i="2"/>
  <c r="U119" i="2"/>
  <c r="R119" i="2"/>
  <c r="O119" i="2"/>
  <c r="L119" i="2"/>
  <c r="I119" i="2"/>
  <c r="AG118" i="2"/>
  <c r="AD118" i="2"/>
  <c r="AA118" i="2"/>
  <c r="X118" i="2"/>
  <c r="U118" i="2"/>
  <c r="R118" i="2"/>
  <c r="O118" i="2"/>
  <c r="L118" i="2"/>
  <c r="I118" i="2"/>
  <c r="AG117" i="2"/>
  <c r="AD117" i="2"/>
  <c r="AA117" i="2"/>
  <c r="X117" i="2"/>
  <c r="U117" i="2"/>
  <c r="R117" i="2"/>
  <c r="O117" i="2"/>
  <c r="L117" i="2"/>
  <c r="I117" i="2"/>
  <c r="AG81" i="2"/>
  <c r="AD81" i="2"/>
  <c r="AA81" i="2"/>
  <c r="X81" i="2"/>
  <c r="U81" i="2"/>
  <c r="R81" i="2"/>
  <c r="O81" i="2"/>
  <c r="L81" i="2"/>
  <c r="I81" i="2"/>
  <c r="AG80" i="2"/>
  <c r="AD80" i="2"/>
  <c r="AA80" i="2"/>
  <c r="X80" i="2"/>
  <c r="U80" i="2"/>
  <c r="R80" i="2"/>
  <c r="O80" i="2"/>
  <c r="L80" i="2"/>
  <c r="I80" i="2"/>
  <c r="AG79" i="2"/>
  <c r="AD79" i="2"/>
  <c r="AA79" i="2"/>
  <c r="X79" i="2"/>
  <c r="U79" i="2"/>
  <c r="R79" i="2"/>
  <c r="O79" i="2"/>
  <c r="L79" i="2"/>
  <c r="I79" i="2"/>
  <c r="AG78" i="2"/>
  <c r="AD78" i="2"/>
  <c r="AA78" i="2"/>
  <c r="X78" i="2"/>
  <c r="U78" i="2"/>
  <c r="R78" i="2"/>
  <c r="O78" i="2"/>
  <c r="L78" i="2"/>
  <c r="I78" i="2"/>
  <c r="AG77" i="2"/>
  <c r="AD77" i="2"/>
  <c r="AA77" i="2"/>
  <c r="X77" i="2"/>
  <c r="U77" i="2"/>
  <c r="R77" i="2"/>
  <c r="O77" i="2"/>
  <c r="L77" i="2"/>
  <c r="I77" i="2"/>
  <c r="AG76" i="2"/>
  <c r="AD76" i="2"/>
  <c r="AA76" i="2"/>
  <c r="X76" i="2"/>
  <c r="U76" i="2"/>
  <c r="R76" i="2"/>
  <c r="O76" i="2"/>
  <c r="L76" i="2"/>
  <c r="I76" i="2"/>
  <c r="AG75" i="2"/>
  <c r="AD75" i="2"/>
  <c r="AA75" i="2"/>
  <c r="X75" i="2"/>
  <c r="U75" i="2"/>
  <c r="R75" i="2"/>
  <c r="O75" i="2"/>
  <c r="L75" i="2"/>
  <c r="I75" i="2"/>
  <c r="AG74" i="2"/>
  <c r="AD74" i="2"/>
  <c r="AA74" i="2"/>
  <c r="X74" i="2"/>
  <c r="U74" i="2"/>
  <c r="R74" i="2"/>
  <c r="O74" i="2"/>
  <c r="L74" i="2"/>
  <c r="I74" i="2"/>
  <c r="AG73" i="2"/>
  <c r="AD73" i="2"/>
  <c r="AA73" i="2"/>
  <c r="X73" i="2"/>
  <c r="U73" i="2"/>
  <c r="R73" i="2"/>
  <c r="O73" i="2"/>
  <c r="L73" i="2"/>
  <c r="I73" i="2"/>
  <c r="AG191" i="2"/>
  <c r="AD191" i="2"/>
  <c r="AA191" i="2"/>
  <c r="X191" i="2"/>
  <c r="U191" i="2"/>
  <c r="R191" i="2"/>
  <c r="O191" i="2"/>
  <c r="L191" i="2"/>
  <c r="I191" i="2"/>
  <c r="AG190" i="2"/>
  <c r="AD190" i="2"/>
  <c r="AA190" i="2"/>
  <c r="X190" i="2"/>
  <c r="U190" i="2"/>
  <c r="R190" i="2"/>
  <c r="O190" i="2"/>
  <c r="L190" i="2"/>
  <c r="I190" i="2"/>
  <c r="AG189" i="2"/>
  <c r="AD189" i="2"/>
  <c r="AA189" i="2"/>
  <c r="X189" i="2"/>
  <c r="U189" i="2"/>
  <c r="R189" i="2"/>
  <c r="O189" i="2"/>
  <c r="L189" i="2"/>
  <c r="I189" i="2"/>
  <c r="AG188" i="2"/>
  <c r="AD188" i="2"/>
  <c r="AA188" i="2"/>
  <c r="X188" i="2"/>
  <c r="U188" i="2"/>
  <c r="R188" i="2"/>
  <c r="O188" i="2"/>
  <c r="L188" i="2"/>
  <c r="I188" i="2"/>
  <c r="AG187" i="2"/>
  <c r="AD187" i="2"/>
  <c r="AA187" i="2"/>
  <c r="X187" i="2"/>
  <c r="U187" i="2"/>
  <c r="R187" i="2"/>
  <c r="O187" i="2"/>
  <c r="L187" i="2"/>
  <c r="I187" i="2"/>
  <c r="AG186" i="2"/>
  <c r="AD186" i="2"/>
  <c r="AA186" i="2"/>
  <c r="X186" i="2"/>
  <c r="U186" i="2"/>
  <c r="R186" i="2"/>
  <c r="O186" i="2"/>
  <c r="L186" i="2"/>
  <c r="I186" i="2"/>
  <c r="AG185" i="2"/>
  <c r="AD185" i="2"/>
  <c r="AA185" i="2"/>
  <c r="X185" i="2"/>
  <c r="U185" i="2"/>
  <c r="R185" i="2"/>
  <c r="O185" i="2"/>
  <c r="L185" i="2"/>
  <c r="I185" i="2"/>
  <c r="AG184" i="2"/>
  <c r="AD184" i="2"/>
  <c r="AA184" i="2"/>
  <c r="X184" i="2"/>
  <c r="U184" i="2"/>
  <c r="R184" i="2"/>
  <c r="O184" i="2"/>
  <c r="L184" i="2"/>
  <c r="I184" i="2"/>
  <c r="AG183" i="2"/>
  <c r="AD183" i="2"/>
  <c r="AA183" i="2"/>
  <c r="X183" i="2"/>
  <c r="U183" i="2"/>
  <c r="R183" i="2"/>
  <c r="O183" i="2"/>
  <c r="L183" i="2"/>
  <c r="I183" i="2"/>
  <c r="AG169" i="2"/>
  <c r="AD169" i="2"/>
  <c r="AA169" i="2"/>
  <c r="X169" i="2"/>
  <c r="U169" i="2"/>
  <c r="R169" i="2"/>
  <c r="O169" i="2"/>
  <c r="L169" i="2"/>
  <c r="I169" i="2"/>
  <c r="AG168" i="2"/>
  <c r="AD168" i="2"/>
  <c r="AA168" i="2"/>
  <c r="X168" i="2"/>
  <c r="U168" i="2"/>
  <c r="R168" i="2"/>
  <c r="O168" i="2"/>
  <c r="L168" i="2"/>
  <c r="I168" i="2"/>
  <c r="AG167" i="2"/>
  <c r="AD167" i="2"/>
  <c r="AA167" i="2"/>
  <c r="X167" i="2"/>
  <c r="U167" i="2"/>
  <c r="R167" i="2"/>
  <c r="O167" i="2"/>
  <c r="L167" i="2"/>
  <c r="I167" i="2"/>
  <c r="AG166" i="2"/>
  <c r="AD166" i="2"/>
  <c r="AA166" i="2"/>
  <c r="X166" i="2"/>
  <c r="U166" i="2"/>
  <c r="R166" i="2"/>
  <c r="O166" i="2"/>
  <c r="L166" i="2"/>
  <c r="I166" i="2"/>
  <c r="AG165" i="2"/>
  <c r="AD165" i="2"/>
  <c r="AA165" i="2"/>
  <c r="X165" i="2"/>
  <c r="U165" i="2"/>
  <c r="R165" i="2"/>
  <c r="O165" i="2"/>
  <c r="L165" i="2"/>
  <c r="I165" i="2"/>
  <c r="AG164" i="2"/>
  <c r="AD164" i="2"/>
  <c r="AA164" i="2"/>
  <c r="X164" i="2"/>
  <c r="U164" i="2"/>
  <c r="R164" i="2"/>
  <c r="O164" i="2"/>
  <c r="L164" i="2"/>
  <c r="I164" i="2"/>
  <c r="AG163" i="2"/>
  <c r="AD163" i="2"/>
  <c r="AA163" i="2"/>
  <c r="X163" i="2"/>
  <c r="U163" i="2"/>
  <c r="R163" i="2"/>
  <c r="O163" i="2"/>
  <c r="L163" i="2"/>
  <c r="I163" i="2"/>
  <c r="AG162" i="2"/>
  <c r="AD162" i="2"/>
  <c r="AA162" i="2"/>
  <c r="X162" i="2"/>
  <c r="U162" i="2"/>
  <c r="R162" i="2"/>
  <c r="O162" i="2"/>
  <c r="L162" i="2"/>
  <c r="I162" i="2"/>
  <c r="AG161" i="2"/>
  <c r="AD161" i="2"/>
  <c r="AA161" i="2"/>
  <c r="X161" i="2"/>
  <c r="U161" i="2"/>
  <c r="R161" i="2"/>
  <c r="O161" i="2"/>
  <c r="L161" i="2"/>
  <c r="I161" i="2"/>
  <c r="AG180" i="2"/>
  <c r="AD180" i="2"/>
  <c r="AA180" i="2"/>
  <c r="X180" i="2"/>
  <c r="U180" i="2"/>
  <c r="R180" i="2"/>
  <c r="O180" i="2"/>
  <c r="L180" i="2"/>
  <c r="I180" i="2"/>
  <c r="AG179" i="2"/>
  <c r="AD179" i="2"/>
  <c r="AA179" i="2"/>
  <c r="X179" i="2"/>
  <c r="U179" i="2"/>
  <c r="R179" i="2"/>
  <c r="O179" i="2"/>
  <c r="L179" i="2"/>
  <c r="I179" i="2"/>
  <c r="AG178" i="2"/>
  <c r="AD178" i="2"/>
  <c r="AA178" i="2"/>
  <c r="X178" i="2"/>
  <c r="U178" i="2"/>
  <c r="R178" i="2"/>
  <c r="O178" i="2"/>
  <c r="L178" i="2"/>
  <c r="I178" i="2"/>
  <c r="AG177" i="2"/>
  <c r="AD177" i="2"/>
  <c r="AA177" i="2"/>
  <c r="X177" i="2"/>
  <c r="U177" i="2"/>
  <c r="R177" i="2"/>
  <c r="O177" i="2"/>
  <c r="L177" i="2"/>
  <c r="I177" i="2"/>
  <c r="AG176" i="2"/>
  <c r="AD176" i="2"/>
  <c r="AA176" i="2"/>
  <c r="X176" i="2"/>
  <c r="U176" i="2"/>
  <c r="R176" i="2"/>
  <c r="O176" i="2"/>
  <c r="L176" i="2"/>
  <c r="I176" i="2"/>
  <c r="AG175" i="2"/>
  <c r="AD175" i="2"/>
  <c r="AA175" i="2"/>
  <c r="X175" i="2"/>
  <c r="U175" i="2"/>
  <c r="R175" i="2"/>
  <c r="O175" i="2"/>
  <c r="L175" i="2"/>
  <c r="I175" i="2"/>
  <c r="AG174" i="2"/>
  <c r="AD174" i="2"/>
  <c r="AA174" i="2"/>
  <c r="X174" i="2"/>
  <c r="U174" i="2"/>
  <c r="R174" i="2"/>
  <c r="O174" i="2"/>
  <c r="L174" i="2"/>
  <c r="I174" i="2"/>
  <c r="AG173" i="2"/>
  <c r="AD173" i="2"/>
  <c r="AA173" i="2"/>
  <c r="X173" i="2"/>
  <c r="U173" i="2"/>
  <c r="R173" i="2"/>
  <c r="O173" i="2"/>
  <c r="L173" i="2"/>
  <c r="I173" i="2"/>
  <c r="AG172" i="2"/>
  <c r="AD172" i="2"/>
  <c r="AA172" i="2"/>
  <c r="X172" i="2"/>
  <c r="U172" i="2"/>
  <c r="R172" i="2"/>
  <c r="O172" i="2"/>
  <c r="L172" i="2"/>
  <c r="I172" i="2"/>
  <c r="AG224" i="2"/>
  <c r="AD224" i="2"/>
  <c r="AA224" i="2"/>
  <c r="X224" i="2"/>
  <c r="U224" i="2"/>
  <c r="R224" i="2"/>
  <c r="O224" i="2"/>
  <c r="L224" i="2"/>
  <c r="I224" i="2"/>
  <c r="AG223" i="2"/>
  <c r="AD223" i="2"/>
  <c r="AA223" i="2"/>
  <c r="X223" i="2"/>
  <c r="U223" i="2"/>
  <c r="R223" i="2"/>
  <c r="O223" i="2"/>
  <c r="L223" i="2"/>
  <c r="I223" i="2"/>
  <c r="AG222" i="2"/>
  <c r="AD222" i="2"/>
  <c r="AA222" i="2"/>
  <c r="X222" i="2"/>
  <c r="U222" i="2"/>
  <c r="R222" i="2"/>
  <c r="O222" i="2"/>
  <c r="L222" i="2"/>
  <c r="I222" i="2"/>
  <c r="AG221" i="2"/>
  <c r="AD221" i="2"/>
  <c r="AA221" i="2"/>
  <c r="X221" i="2"/>
  <c r="U221" i="2"/>
  <c r="R221" i="2"/>
  <c r="O221" i="2"/>
  <c r="L221" i="2"/>
  <c r="I221" i="2"/>
  <c r="AG220" i="2"/>
  <c r="AD220" i="2"/>
  <c r="AA220" i="2"/>
  <c r="X220" i="2"/>
  <c r="U220" i="2"/>
  <c r="R220" i="2"/>
  <c r="O220" i="2"/>
  <c r="L220" i="2"/>
  <c r="I220" i="2"/>
  <c r="AG219" i="2"/>
  <c r="AD219" i="2"/>
  <c r="AA219" i="2"/>
  <c r="X219" i="2"/>
  <c r="U219" i="2"/>
  <c r="R219" i="2"/>
  <c r="O219" i="2"/>
  <c r="L219" i="2"/>
  <c r="I219" i="2"/>
  <c r="AG218" i="2"/>
  <c r="AD218" i="2"/>
  <c r="AA218" i="2"/>
  <c r="X218" i="2"/>
  <c r="U218" i="2"/>
  <c r="R218" i="2"/>
  <c r="O218" i="2"/>
  <c r="L218" i="2"/>
  <c r="I218" i="2"/>
  <c r="AG217" i="2"/>
  <c r="AD217" i="2"/>
  <c r="AA217" i="2"/>
  <c r="X217" i="2"/>
  <c r="U217" i="2"/>
  <c r="R217" i="2"/>
  <c r="O217" i="2"/>
  <c r="L217" i="2"/>
  <c r="I217" i="2"/>
  <c r="AG216" i="2"/>
  <c r="AD216" i="2"/>
  <c r="AA216" i="2"/>
  <c r="X216" i="2"/>
  <c r="U216" i="2"/>
  <c r="R216" i="2"/>
  <c r="O216" i="2"/>
  <c r="L216" i="2"/>
  <c r="I216" i="2"/>
  <c r="AG202" i="2"/>
  <c r="AD202" i="2"/>
  <c r="AA202" i="2"/>
  <c r="X202" i="2"/>
  <c r="U202" i="2"/>
  <c r="R202" i="2"/>
  <c r="O202" i="2"/>
  <c r="L202" i="2"/>
  <c r="I202" i="2"/>
  <c r="AG201" i="2"/>
  <c r="AD201" i="2"/>
  <c r="AA201" i="2"/>
  <c r="X201" i="2"/>
  <c r="U201" i="2"/>
  <c r="R201" i="2"/>
  <c r="O201" i="2"/>
  <c r="L201" i="2"/>
  <c r="I201" i="2"/>
  <c r="AG200" i="2"/>
  <c r="AD200" i="2"/>
  <c r="AA200" i="2"/>
  <c r="X200" i="2"/>
  <c r="U200" i="2"/>
  <c r="R200" i="2"/>
  <c r="O200" i="2"/>
  <c r="L200" i="2"/>
  <c r="I200" i="2"/>
  <c r="AG199" i="2"/>
  <c r="AD199" i="2"/>
  <c r="AA199" i="2"/>
  <c r="X199" i="2"/>
  <c r="U199" i="2"/>
  <c r="R199" i="2"/>
  <c r="O199" i="2"/>
  <c r="L199" i="2"/>
  <c r="I199" i="2"/>
  <c r="AG198" i="2"/>
  <c r="AD198" i="2"/>
  <c r="AA198" i="2"/>
  <c r="X198" i="2"/>
  <c r="U198" i="2"/>
  <c r="R198" i="2"/>
  <c r="O198" i="2"/>
  <c r="L198" i="2"/>
  <c r="I198" i="2"/>
  <c r="AG197" i="2"/>
  <c r="AD197" i="2"/>
  <c r="AA197" i="2"/>
  <c r="X197" i="2"/>
  <c r="U197" i="2"/>
  <c r="R197" i="2"/>
  <c r="O197" i="2"/>
  <c r="L197" i="2"/>
  <c r="I197" i="2"/>
  <c r="AG196" i="2"/>
  <c r="AD196" i="2"/>
  <c r="AA196" i="2"/>
  <c r="X196" i="2"/>
  <c r="U196" i="2"/>
  <c r="R196" i="2"/>
  <c r="O196" i="2"/>
  <c r="L196" i="2"/>
  <c r="I196" i="2"/>
  <c r="AG195" i="2"/>
  <c r="AD195" i="2"/>
  <c r="AA195" i="2"/>
  <c r="X195" i="2"/>
  <c r="U195" i="2"/>
  <c r="R195" i="2"/>
  <c r="O195" i="2"/>
  <c r="L195" i="2"/>
  <c r="I195" i="2"/>
  <c r="AG194" i="2"/>
  <c r="AD194" i="2"/>
  <c r="AA194" i="2"/>
  <c r="X194" i="2"/>
  <c r="U194" i="2"/>
  <c r="R194" i="2"/>
  <c r="O194" i="2"/>
  <c r="L194" i="2"/>
  <c r="I194" i="2"/>
  <c r="AG147" i="2"/>
  <c r="AD147" i="2"/>
  <c r="AA147" i="2"/>
  <c r="X147" i="2"/>
  <c r="U147" i="2"/>
  <c r="R147" i="2"/>
  <c r="O147" i="2"/>
  <c r="L147" i="2"/>
  <c r="I147" i="2"/>
  <c r="AG146" i="2"/>
  <c r="AD146" i="2"/>
  <c r="AA146" i="2"/>
  <c r="X146" i="2"/>
  <c r="U146" i="2"/>
  <c r="R146" i="2"/>
  <c r="O146" i="2"/>
  <c r="L146" i="2"/>
  <c r="I146" i="2"/>
  <c r="AG145" i="2"/>
  <c r="AD145" i="2"/>
  <c r="AA145" i="2"/>
  <c r="X145" i="2"/>
  <c r="U145" i="2"/>
  <c r="R145" i="2"/>
  <c r="O145" i="2"/>
  <c r="L145" i="2"/>
  <c r="I145" i="2"/>
  <c r="AG144" i="2"/>
  <c r="AD144" i="2"/>
  <c r="AA144" i="2"/>
  <c r="X144" i="2"/>
  <c r="U144" i="2"/>
  <c r="R144" i="2"/>
  <c r="O144" i="2"/>
  <c r="L144" i="2"/>
  <c r="I144" i="2"/>
  <c r="AG143" i="2"/>
  <c r="AD143" i="2"/>
  <c r="AA143" i="2"/>
  <c r="X143" i="2"/>
  <c r="U143" i="2"/>
  <c r="R143" i="2"/>
  <c r="O143" i="2"/>
  <c r="L143" i="2"/>
  <c r="I143" i="2"/>
  <c r="AG142" i="2"/>
  <c r="AD142" i="2"/>
  <c r="AA142" i="2"/>
  <c r="X142" i="2"/>
  <c r="U142" i="2"/>
  <c r="R142" i="2"/>
  <c r="O142" i="2"/>
  <c r="L142" i="2"/>
  <c r="I142" i="2"/>
  <c r="AG141" i="2"/>
  <c r="AD141" i="2"/>
  <c r="AA141" i="2"/>
  <c r="X141" i="2"/>
  <c r="U141" i="2"/>
  <c r="R141" i="2"/>
  <c r="O141" i="2"/>
  <c r="L141" i="2"/>
  <c r="I141" i="2"/>
  <c r="AG140" i="2"/>
  <c r="AD140" i="2"/>
  <c r="AA140" i="2"/>
  <c r="X140" i="2"/>
  <c r="U140" i="2"/>
  <c r="R140" i="2"/>
  <c r="O140" i="2"/>
  <c r="L140" i="2"/>
  <c r="I140" i="2"/>
  <c r="AG139" i="2"/>
  <c r="AD139" i="2"/>
  <c r="AA139" i="2"/>
  <c r="X139" i="2"/>
  <c r="U139" i="2"/>
  <c r="R139" i="2"/>
  <c r="O139" i="2"/>
  <c r="L139" i="2"/>
  <c r="I139" i="2"/>
  <c r="AG37" i="2"/>
  <c r="AD37" i="2"/>
  <c r="AA37" i="2"/>
  <c r="X37" i="2"/>
  <c r="U37" i="2"/>
  <c r="R37" i="2"/>
  <c r="O37" i="2"/>
  <c r="L37" i="2"/>
  <c r="I37" i="2"/>
  <c r="AG36" i="2"/>
  <c r="AD36" i="2"/>
  <c r="AA36" i="2"/>
  <c r="X36" i="2"/>
  <c r="U36" i="2"/>
  <c r="R36" i="2"/>
  <c r="O36" i="2"/>
  <c r="L36" i="2"/>
  <c r="I36" i="2"/>
  <c r="AG35" i="2"/>
  <c r="AD35" i="2"/>
  <c r="AA35" i="2"/>
  <c r="X35" i="2"/>
  <c r="U35" i="2"/>
  <c r="R35" i="2"/>
  <c r="O35" i="2"/>
  <c r="L35" i="2"/>
  <c r="I35" i="2"/>
  <c r="AG34" i="2"/>
  <c r="AD34" i="2"/>
  <c r="AA34" i="2"/>
  <c r="X34" i="2"/>
  <c r="U34" i="2"/>
  <c r="R34" i="2"/>
  <c r="O34" i="2"/>
  <c r="L34" i="2"/>
  <c r="I34" i="2"/>
  <c r="AG33" i="2"/>
  <c r="AD33" i="2"/>
  <c r="AA33" i="2"/>
  <c r="X33" i="2"/>
  <c r="U33" i="2"/>
  <c r="R33" i="2"/>
  <c r="O33" i="2"/>
  <c r="L33" i="2"/>
  <c r="I33" i="2"/>
  <c r="AG32" i="2"/>
  <c r="AD32" i="2"/>
  <c r="AA32" i="2"/>
  <c r="X32" i="2"/>
  <c r="U32" i="2"/>
  <c r="R32" i="2"/>
  <c r="O32" i="2"/>
  <c r="L32" i="2"/>
  <c r="I32" i="2"/>
  <c r="AG31" i="2"/>
  <c r="AD31" i="2"/>
  <c r="AA31" i="2"/>
  <c r="X31" i="2"/>
  <c r="U31" i="2"/>
  <c r="R31" i="2"/>
  <c r="O31" i="2"/>
  <c r="L31" i="2"/>
  <c r="I31" i="2"/>
  <c r="AG30" i="2"/>
  <c r="AD30" i="2"/>
  <c r="AA30" i="2"/>
  <c r="X30" i="2"/>
  <c r="U30" i="2"/>
  <c r="R30" i="2"/>
  <c r="O30" i="2"/>
  <c r="L30" i="2"/>
  <c r="I30" i="2"/>
  <c r="AG29" i="2"/>
  <c r="AD29" i="2"/>
  <c r="AA29" i="2"/>
  <c r="X29" i="2"/>
  <c r="U29" i="2"/>
  <c r="R29" i="2"/>
  <c r="O29" i="2"/>
  <c r="L29" i="2"/>
  <c r="I29" i="2"/>
  <c r="AG26" i="2"/>
  <c r="AD26" i="2"/>
  <c r="AA26" i="2"/>
  <c r="X26" i="2"/>
  <c r="U26" i="2"/>
  <c r="R26" i="2"/>
  <c r="O26" i="2"/>
  <c r="L26" i="2"/>
  <c r="I26" i="2"/>
  <c r="AG25" i="2"/>
  <c r="AD25" i="2"/>
  <c r="AA25" i="2"/>
  <c r="X25" i="2"/>
  <c r="U25" i="2"/>
  <c r="R25" i="2"/>
  <c r="O25" i="2"/>
  <c r="L25" i="2"/>
  <c r="I25" i="2"/>
  <c r="AG24" i="2"/>
  <c r="AD24" i="2"/>
  <c r="AA24" i="2"/>
  <c r="X24" i="2"/>
  <c r="U24" i="2"/>
  <c r="R24" i="2"/>
  <c r="O24" i="2"/>
  <c r="L24" i="2"/>
  <c r="I24" i="2"/>
  <c r="AG23" i="2"/>
  <c r="AD23" i="2"/>
  <c r="AA23" i="2"/>
  <c r="X23" i="2"/>
  <c r="U23" i="2"/>
  <c r="R23" i="2"/>
  <c r="O23" i="2"/>
  <c r="L23" i="2"/>
  <c r="I23" i="2"/>
  <c r="AG22" i="2"/>
  <c r="AD22" i="2"/>
  <c r="AA22" i="2"/>
  <c r="X22" i="2"/>
  <c r="U22" i="2"/>
  <c r="R22" i="2"/>
  <c r="O22" i="2"/>
  <c r="L22" i="2"/>
  <c r="I22" i="2"/>
  <c r="AG21" i="2"/>
  <c r="AD21" i="2"/>
  <c r="AA21" i="2"/>
  <c r="X21" i="2"/>
  <c r="U21" i="2"/>
  <c r="R21" i="2"/>
  <c r="O21" i="2"/>
  <c r="L21" i="2"/>
  <c r="I21" i="2"/>
  <c r="AG20" i="2"/>
  <c r="AD20" i="2"/>
  <c r="AA20" i="2"/>
  <c r="X20" i="2"/>
  <c r="U20" i="2"/>
  <c r="R20" i="2"/>
  <c r="O20" i="2"/>
  <c r="L20" i="2"/>
  <c r="I20" i="2"/>
  <c r="AG19" i="2"/>
  <c r="AD19" i="2"/>
  <c r="AA19" i="2"/>
  <c r="X19" i="2"/>
  <c r="U19" i="2"/>
  <c r="R19" i="2"/>
  <c r="O19" i="2"/>
  <c r="L19" i="2"/>
  <c r="I19" i="2"/>
  <c r="AG18" i="2"/>
  <c r="AD18" i="2"/>
  <c r="AA18" i="2"/>
  <c r="X18" i="2"/>
  <c r="U18" i="2"/>
  <c r="R18" i="2"/>
  <c r="O18" i="2"/>
  <c r="L18" i="2"/>
  <c r="I18" i="2"/>
  <c r="AG213" i="2"/>
  <c r="AD213" i="2"/>
  <c r="AA213" i="2"/>
  <c r="X213" i="2"/>
  <c r="U213" i="2"/>
  <c r="R213" i="2"/>
  <c r="O213" i="2"/>
  <c r="L213" i="2"/>
  <c r="I213" i="2"/>
  <c r="AG212" i="2"/>
  <c r="AD212" i="2"/>
  <c r="AA212" i="2"/>
  <c r="X212" i="2"/>
  <c r="U212" i="2"/>
  <c r="R212" i="2"/>
  <c r="O212" i="2"/>
  <c r="L212" i="2"/>
  <c r="I212" i="2"/>
  <c r="AG211" i="2"/>
  <c r="AD211" i="2"/>
  <c r="AA211" i="2"/>
  <c r="X211" i="2"/>
  <c r="U211" i="2"/>
  <c r="R211" i="2"/>
  <c r="O211" i="2"/>
  <c r="L211" i="2"/>
  <c r="I211" i="2"/>
  <c r="AG210" i="2"/>
  <c r="AD210" i="2"/>
  <c r="AA210" i="2"/>
  <c r="X210" i="2"/>
  <c r="U210" i="2"/>
  <c r="R210" i="2"/>
  <c r="O210" i="2"/>
  <c r="L210" i="2"/>
  <c r="I210" i="2"/>
  <c r="AG209" i="2"/>
  <c r="AD209" i="2"/>
  <c r="AA209" i="2"/>
  <c r="X209" i="2"/>
  <c r="U209" i="2"/>
  <c r="R209" i="2"/>
  <c r="O209" i="2"/>
  <c r="L209" i="2"/>
  <c r="I209" i="2"/>
  <c r="AG208" i="2"/>
  <c r="AD208" i="2"/>
  <c r="AA208" i="2"/>
  <c r="X208" i="2"/>
  <c r="U208" i="2"/>
  <c r="R208" i="2"/>
  <c r="O208" i="2"/>
  <c r="L208" i="2"/>
  <c r="I208" i="2"/>
  <c r="AG207" i="2"/>
  <c r="AD207" i="2"/>
  <c r="AA207" i="2"/>
  <c r="X207" i="2"/>
  <c r="U207" i="2"/>
  <c r="R207" i="2"/>
  <c r="O207" i="2"/>
  <c r="L207" i="2"/>
  <c r="I207" i="2"/>
  <c r="AG206" i="2"/>
  <c r="AD206" i="2"/>
  <c r="AA206" i="2"/>
  <c r="X206" i="2"/>
  <c r="U206" i="2"/>
  <c r="R206" i="2"/>
  <c r="O206" i="2"/>
  <c r="L206" i="2"/>
  <c r="I206" i="2"/>
  <c r="AG205" i="2"/>
  <c r="AD205" i="2"/>
  <c r="AA205" i="2"/>
  <c r="X205" i="2"/>
  <c r="U205" i="2"/>
  <c r="R205" i="2"/>
  <c r="O205" i="2"/>
  <c r="L205" i="2"/>
  <c r="I205" i="2"/>
  <c r="AG136" i="2"/>
  <c r="AD136" i="2"/>
  <c r="AA136" i="2"/>
  <c r="X136" i="2"/>
  <c r="U136" i="2"/>
  <c r="R136" i="2"/>
  <c r="O136" i="2"/>
  <c r="L136" i="2"/>
  <c r="I136" i="2"/>
  <c r="AG135" i="2"/>
  <c r="AD135" i="2"/>
  <c r="AA135" i="2"/>
  <c r="X135" i="2"/>
  <c r="U135" i="2"/>
  <c r="R135" i="2"/>
  <c r="O135" i="2"/>
  <c r="L135" i="2"/>
  <c r="I135" i="2"/>
  <c r="AG134" i="2"/>
  <c r="AD134" i="2"/>
  <c r="AA134" i="2"/>
  <c r="X134" i="2"/>
  <c r="U134" i="2"/>
  <c r="R134" i="2"/>
  <c r="O134" i="2"/>
  <c r="L134" i="2"/>
  <c r="I134" i="2"/>
  <c r="AG133" i="2"/>
  <c r="AD133" i="2"/>
  <c r="AA133" i="2"/>
  <c r="X133" i="2"/>
  <c r="U133" i="2"/>
  <c r="R133" i="2"/>
  <c r="O133" i="2"/>
  <c r="L133" i="2"/>
  <c r="I133" i="2"/>
  <c r="AG132" i="2"/>
  <c r="AD132" i="2"/>
  <c r="AA132" i="2"/>
  <c r="X132" i="2"/>
  <c r="U132" i="2"/>
  <c r="R132" i="2"/>
  <c r="O132" i="2"/>
  <c r="L132" i="2"/>
  <c r="I132" i="2"/>
  <c r="AG131" i="2"/>
  <c r="AD131" i="2"/>
  <c r="AA131" i="2"/>
  <c r="X131" i="2"/>
  <c r="U131" i="2"/>
  <c r="R131" i="2"/>
  <c r="O131" i="2"/>
  <c r="L131" i="2"/>
  <c r="I131" i="2"/>
  <c r="AG130" i="2"/>
  <c r="AD130" i="2"/>
  <c r="AA130" i="2"/>
  <c r="X130" i="2"/>
  <c r="U130" i="2"/>
  <c r="R130" i="2"/>
  <c r="O130" i="2"/>
  <c r="L130" i="2"/>
  <c r="I130" i="2"/>
  <c r="AG129" i="2"/>
  <c r="AD129" i="2"/>
  <c r="AA129" i="2"/>
  <c r="X129" i="2"/>
  <c r="U129" i="2"/>
  <c r="R129" i="2"/>
  <c r="O129" i="2"/>
  <c r="L129" i="2"/>
  <c r="I129" i="2"/>
  <c r="AG128" i="2"/>
  <c r="AD128" i="2"/>
  <c r="AA128" i="2"/>
  <c r="X128" i="2"/>
  <c r="U128" i="2"/>
  <c r="R128" i="2"/>
  <c r="O128" i="2"/>
  <c r="L128" i="2"/>
  <c r="I128" i="2"/>
  <c r="AG15" i="2"/>
  <c r="AD15" i="2"/>
  <c r="AA15" i="2"/>
  <c r="X15" i="2"/>
  <c r="U15" i="2"/>
  <c r="R15" i="2"/>
  <c r="O15" i="2"/>
  <c r="L15" i="2"/>
  <c r="I15" i="2"/>
  <c r="AG14" i="2"/>
  <c r="AD14" i="2"/>
  <c r="AA14" i="2"/>
  <c r="X14" i="2"/>
  <c r="U14" i="2"/>
  <c r="R14" i="2"/>
  <c r="O14" i="2"/>
  <c r="L14" i="2"/>
  <c r="I14" i="2"/>
  <c r="AG13" i="2"/>
  <c r="AD13" i="2"/>
  <c r="AA13" i="2"/>
  <c r="X13" i="2"/>
  <c r="U13" i="2"/>
  <c r="R13" i="2"/>
  <c r="O13" i="2"/>
  <c r="L13" i="2"/>
  <c r="I13" i="2"/>
  <c r="AG12" i="2"/>
  <c r="AD12" i="2"/>
  <c r="AA12" i="2"/>
  <c r="X12" i="2"/>
  <c r="U12" i="2"/>
  <c r="R12" i="2"/>
  <c r="O12" i="2"/>
  <c r="L12" i="2"/>
  <c r="I12" i="2"/>
  <c r="AG11" i="2"/>
  <c r="AD11" i="2"/>
  <c r="AA11" i="2"/>
  <c r="X11" i="2"/>
  <c r="U11" i="2"/>
  <c r="R11" i="2"/>
  <c r="O11" i="2"/>
  <c r="L11" i="2"/>
  <c r="I11" i="2"/>
  <c r="AG10" i="2"/>
  <c r="AD10" i="2"/>
  <c r="AA10" i="2"/>
  <c r="X10" i="2"/>
  <c r="U10" i="2"/>
  <c r="R10" i="2"/>
  <c r="O10" i="2"/>
  <c r="L10" i="2"/>
  <c r="I10" i="2"/>
  <c r="AG9" i="2"/>
  <c r="AD9" i="2"/>
  <c r="AA9" i="2"/>
  <c r="X9" i="2"/>
  <c r="U9" i="2"/>
  <c r="R9" i="2"/>
  <c r="O9" i="2"/>
  <c r="L9" i="2"/>
  <c r="I9" i="2"/>
  <c r="AG8" i="2"/>
  <c r="AD8" i="2"/>
  <c r="AA8" i="2"/>
  <c r="X8" i="2"/>
  <c r="U8" i="2"/>
  <c r="R8" i="2"/>
  <c r="O8" i="2"/>
  <c r="L8" i="2"/>
  <c r="I8" i="2"/>
  <c r="AG7" i="2"/>
  <c r="AD7" i="2"/>
  <c r="AA7" i="2"/>
  <c r="X7" i="2"/>
  <c r="U7" i="2"/>
  <c r="R7" i="2"/>
  <c r="O7" i="2"/>
  <c r="L7" i="2"/>
  <c r="I7" i="2"/>
  <c r="AG114" i="2"/>
  <c r="AD114" i="2"/>
  <c r="AA114" i="2"/>
  <c r="X114" i="2"/>
  <c r="U114" i="2"/>
  <c r="R114" i="2"/>
  <c r="O114" i="2"/>
  <c r="L114" i="2"/>
  <c r="I114" i="2"/>
  <c r="AG113" i="2"/>
  <c r="AD113" i="2"/>
  <c r="AA113" i="2"/>
  <c r="X113" i="2"/>
  <c r="U113" i="2"/>
  <c r="R113" i="2"/>
  <c r="O113" i="2"/>
  <c r="L113" i="2"/>
  <c r="I113" i="2"/>
  <c r="AG112" i="2"/>
  <c r="AD112" i="2"/>
  <c r="AA112" i="2"/>
  <c r="X112" i="2"/>
  <c r="U112" i="2"/>
  <c r="R112" i="2"/>
  <c r="O112" i="2"/>
  <c r="L112" i="2"/>
  <c r="I112" i="2"/>
  <c r="AG111" i="2"/>
  <c r="AD111" i="2"/>
  <c r="AA111" i="2"/>
  <c r="X111" i="2"/>
  <c r="U111" i="2"/>
  <c r="R111" i="2"/>
  <c r="O111" i="2"/>
  <c r="L111" i="2"/>
  <c r="I111" i="2"/>
  <c r="AG110" i="2"/>
  <c r="AD110" i="2"/>
  <c r="AA110" i="2"/>
  <c r="X110" i="2"/>
  <c r="U110" i="2"/>
  <c r="R110" i="2"/>
  <c r="O110" i="2"/>
  <c r="L110" i="2"/>
  <c r="I110" i="2"/>
  <c r="AG109" i="2"/>
  <c r="AD109" i="2"/>
  <c r="AA109" i="2"/>
  <c r="X109" i="2"/>
  <c r="U109" i="2"/>
  <c r="R109" i="2"/>
  <c r="O109" i="2"/>
  <c r="L109" i="2"/>
  <c r="I109" i="2"/>
  <c r="AG108" i="2"/>
  <c r="AD108" i="2"/>
  <c r="AA108" i="2"/>
  <c r="X108" i="2"/>
  <c r="U108" i="2"/>
  <c r="R108" i="2"/>
  <c r="O108" i="2"/>
  <c r="L108" i="2"/>
  <c r="I108" i="2"/>
  <c r="AG107" i="2"/>
  <c r="AD107" i="2"/>
  <c r="AA107" i="2"/>
  <c r="X107" i="2"/>
  <c r="U107" i="2"/>
  <c r="R107" i="2"/>
  <c r="O107" i="2"/>
  <c r="L107" i="2"/>
  <c r="I107" i="2"/>
  <c r="AG106" i="2"/>
  <c r="AD106" i="2"/>
  <c r="AA106" i="2"/>
  <c r="X106" i="2"/>
  <c r="U106" i="2"/>
  <c r="R106" i="2"/>
  <c r="O106" i="2"/>
  <c r="L106" i="2"/>
  <c r="I106" i="2"/>
  <c r="AG103" i="2"/>
  <c r="AD103" i="2"/>
  <c r="AA103" i="2"/>
  <c r="X103" i="2"/>
  <c r="U103" i="2"/>
  <c r="R103" i="2"/>
  <c r="O103" i="2"/>
  <c r="L103" i="2"/>
  <c r="I103" i="2"/>
  <c r="AG102" i="2"/>
  <c r="AD102" i="2"/>
  <c r="AA102" i="2"/>
  <c r="X102" i="2"/>
  <c r="U102" i="2"/>
  <c r="R102" i="2"/>
  <c r="O102" i="2"/>
  <c r="L102" i="2"/>
  <c r="I102" i="2"/>
  <c r="AG101" i="2"/>
  <c r="AD101" i="2"/>
  <c r="AA101" i="2"/>
  <c r="X101" i="2"/>
  <c r="U101" i="2"/>
  <c r="R101" i="2"/>
  <c r="O101" i="2"/>
  <c r="L101" i="2"/>
  <c r="I101" i="2"/>
  <c r="AG100" i="2"/>
  <c r="AD100" i="2"/>
  <c r="AA100" i="2"/>
  <c r="X100" i="2"/>
  <c r="U100" i="2"/>
  <c r="R100" i="2"/>
  <c r="O100" i="2"/>
  <c r="L100" i="2"/>
  <c r="I100" i="2"/>
  <c r="AG99" i="2"/>
  <c r="AD99" i="2"/>
  <c r="AA99" i="2"/>
  <c r="X99" i="2"/>
  <c r="U99" i="2"/>
  <c r="R99" i="2"/>
  <c r="O99" i="2"/>
  <c r="L99" i="2"/>
  <c r="I99" i="2"/>
  <c r="AG98" i="2"/>
  <c r="AD98" i="2"/>
  <c r="AA98" i="2"/>
  <c r="X98" i="2"/>
  <c r="U98" i="2"/>
  <c r="R98" i="2"/>
  <c r="O98" i="2"/>
  <c r="L98" i="2"/>
  <c r="I98" i="2"/>
  <c r="AG97" i="2"/>
  <c r="AD97" i="2"/>
  <c r="AA97" i="2"/>
  <c r="X97" i="2"/>
  <c r="U97" i="2"/>
  <c r="R97" i="2"/>
  <c r="O97" i="2"/>
  <c r="L97" i="2"/>
  <c r="I97" i="2"/>
  <c r="AG96" i="2"/>
  <c r="AD96" i="2"/>
  <c r="AA96" i="2"/>
  <c r="X96" i="2"/>
  <c r="U96" i="2"/>
  <c r="R96" i="2"/>
  <c r="O96" i="2"/>
  <c r="L96" i="2"/>
  <c r="I96" i="2"/>
  <c r="AG95" i="2"/>
  <c r="AD95" i="2"/>
  <c r="AA95" i="2"/>
  <c r="X95" i="2"/>
  <c r="U95" i="2"/>
  <c r="R95" i="2"/>
  <c r="O95" i="2"/>
  <c r="L95" i="2"/>
  <c r="I95" i="2"/>
  <c r="AG158" i="2"/>
  <c r="AD158" i="2"/>
  <c r="AA158" i="2"/>
  <c r="X158" i="2"/>
  <c r="U158" i="2"/>
  <c r="R158" i="2"/>
  <c r="O158" i="2"/>
  <c r="L158" i="2"/>
  <c r="I158" i="2"/>
  <c r="AG157" i="2"/>
  <c r="AD157" i="2"/>
  <c r="AA157" i="2"/>
  <c r="X157" i="2"/>
  <c r="U157" i="2"/>
  <c r="R157" i="2"/>
  <c r="O157" i="2"/>
  <c r="L157" i="2"/>
  <c r="I157" i="2"/>
  <c r="AG156" i="2"/>
  <c r="AD156" i="2"/>
  <c r="AA156" i="2"/>
  <c r="X156" i="2"/>
  <c r="U156" i="2"/>
  <c r="R156" i="2"/>
  <c r="O156" i="2"/>
  <c r="L156" i="2"/>
  <c r="I156" i="2"/>
  <c r="AG155" i="2"/>
  <c r="AD155" i="2"/>
  <c r="AA155" i="2"/>
  <c r="X155" i="2"/>
  <c r="U155" i="2"/>
  <c r="R155" i="2"/>
  <c r="O155" i="2"/>
  <c r="L155" i="2"/>
  <c r="I155" i="2"/>
  <c r="AG154" i="2"/>
  <c r="AD154" i="2"/>
  <c r="AA154" i="2"/>
  <c r="X154" i="2"/>
  <c r="U154" i="2"/>
  <c r="R154" i="2"/>
  <c r="O154" i="2"/>
  <c r="L154" i="2"/>
  <c r="I154" i="2"/>
  <c r="AG153" i="2"/>
  <c r="AD153" i="2"/>
  <c r="AA153" i="2"/>
  <c r="X153" i="2"/>
  <c r="U153" i="2"/>
  <c r="R153" i="2"/>
  <c r="O153" i="2"/>
  <c r="L153" i="2"/>
  <c r="I153" i="2"/>
  <c r="AG152" i="2"/>
  <c r="AD152" i="2"/>
  <c r="AA152" i="2"/>
  <c r="X152" i="2"/>
  <c r="U152" i="2"/>
  <c r="R152" i="2"/>
  <c r="O152" i="2"/>
  <c r="L152" i="2"/>
  <c r="I152" i="2"/>
  <c r="AG151" i="2"/>
  <c r="AD151" i="2"/>
  <c r="AA151" i="2"/>
  <c r="X151" i="2"/>
  <c r="U151" i="2"/>
  <c r="R151" i="2"/>
  <c r="O151" i="2"/>
  <c r="L151" i="2"/>
  <c r="I151" i="2"/>
  <c r="AG150" i="2"/>
  <c r="AD150" i="2"/>
  <c r="AA150" i="2"/>
  <c r="X150" i="2"/>
  <c r="U150" i="2"/>
  <c r="R150" i="2"/>
  <c r="O150" i="2"/>
  <c r="L150" i="2"/>
  <c r="I150" i="2"/>
  <c r="AG48" i="2"/>
  <c r="AD48" i="2"/>
  <c r="AA48" i="2"/>
  <c r="X48" i="2"/>
  <c r="U48" i="2"/>
  <c r="R48" i="2"/>
  <c r="O48" i="2"/>
  <c r="L48" i="2"/>
  <c r="I48" i="2"/>
  <c r="AG47" i="2"/>
  <c r="AD47" i="2"/>
  <c r="AA47" i="2"/>
  <c r="X47" i="2"/>
  <c r="U47" i="2"/>
  <c r="R47" i="2"/>
  <c r="O47" i="2"/>
  <c r="L47" i="2"/>
  <c r="I47" i="2"/>
  <c r="AG46" i="2"/>
  <c r="AD46" i="2"/>
  <c r="AA46" i="2"/>
  <c r="X46" i="2"/>
  <c r="U46" i="2"/>
  <c r="R46" i="2"/>
  <c r="O46" i="2"/>
  <c r="L46" i="2"/>
  <c r="I46" i="2"/>
  <c r="AG45" i="2"/>
  <c r="AD45" i="2"/>
  <c r="AA45" i="2"/>
  <c r="X45" i="2"/>
  <c r="U45" i="2"/>
  <c r="R45" i="2"/>
  <c r="O45" i="2"/>
  <c r="L45" i="2"/>
  <c r="I45" i="2"/>
  <c r="AG44" i="2"/>
  <c r="AD44" i="2"/>
  <c r="AA44" i="2"/>
  <c r="X44" i="2"/>
  <c r="U44" i="2"/>
  <c r="R44" i="2"/>
  <c r="O44" i="2"/>
  <c r="L44" i="2"/>
  <c r="I44" i="2"/>
  <c r="AG43" i="2"/>
  <c r="AD43" i="2"/>
  <c r="AA43" i="2"/>
  <c r="X43" i="2"/>
  <c r="U43" i="2"/>
  <c r="R43" i="2"/>
  <c r="O43" i="2"/>
  <c r="L43" i="2"/>
  <c r="I43" i="2"/>
  <c r="AG42" i="2"/>
  <c r="AD42" i="2"/>
  <c r="AA42" i="2"/>
  <c r="X42" i="2"/>
  <c r="U42" i="2"/>
  <c r="R42" i="2"/>
  <c r="O42" i="2"/>
  <c r="L42" i="2"/>
  <c r="I42" i="2"/>
  <c r="AG41" i="2"/>
  <c r="AD41" i="2"/>
  <c r="AA41" i="2"/>
  <c r="X41" i="2"/>
  <c r="U41" i="2"/>
  <c r="R41" i="2"/>
  <c r="O41" i="2"/>
  <c r="L41" i="2"/>
  <c r="I41" i="2"/>
  <c r="AG40" i="2"/>
  <c r="AD40" i="2"/>
  <c r="AA40" i="2"/>
  <c r="X40" i="2"/>
  <c r="U40" i="2"/>
  <c r="R40" i="2"/>
  <c r="O40" i="2"/>
  <c r="L40" i="2"/>
  <c r="I40" i="2"/>
  <c r="AA225" i="2" l="1"/>
  <c r="AB233" i="2" s="1"/>
  <c r="AD225" i="2"/>
  <c r="AE233" i="2" s="1"/>
  <c r="O225" i="2"/>
  <c r="O226" i="2" s="1"/>
  <c r="R225" i="2"/>
  <c r="R226" i="2" s="1"/>
  <c r="U225" i="2"/>
  <c r="V233" i="2" s="1"/>
  <c r="AG225" i="2"/>
  <c r="AH233" i="2" s="1"/>
  <c r="X225" i="2"/>
  <c r="Y233" i="2" s="1"/>
  <c r="AJ10" i="2"/>
  <c r="AJ175" i="2"/>
  <c r="AJ131" i="2"/>
  <c r="AJ164" i="2"/>
  <c r="AJ43" i="2"/>
  <c r="AJ208" i="2"/>
  <c r="AJ186" i="2"/>
  <c r="AJ21" i="2"/>
  <c r="AJ76" i="2"/>
  <c r="AJ32" i="2"/>
  <c r="AJ120" i="2"/>
  <c r="AJ153" i="2"/>
  <c r="AJ142" i="2"/>
  <c r="AJ65" i="2"/>
  <c r="AJ98" i="2"/>
  <c r="AJ197" i="2"/>
  <c r="AJ54" i="2"/>
  <c r="AJ109" i="2"/>
  <c r="AJ219" i="2"/>
  <c r="AJ87" i="2"/>
  <c r="J226" i="2"/>
  <c r="AH226" i="2"/>
  <c r="S226" i="2"/>
  <c r="AE226" i="2"/>
  <c r="M226" i="2"/>
  <c r="AB226" i="2"/>
  <c r="I225" i="2"/>
  <c r="I226" i="2" s="1"/>
  <c r="L225" i="2"/>
  <c r="M233" i="2" s="1"/>
  <c r="AI235" i="2"/>
  <c r="V226" i="2"/>
  <c r="Y226" i="2"/>
  <c r="P234" i="2"/>
  <c r="X226" i="2" l="1"/>
  <c r="U226" i="2"/>
  <c r="S233" i="2"/>
  <c r="S235" i="2" s="1"/>
  <c r="AD226" i="2"/>
  <c r="J233" i="2"/>
  <c r="AG226" i="2"/>
  <c r="AA226" i="2"/>
  <c r="P233" i="2"/>
  <c r="L226" i="2"/>
  <c r="J235" i="2"/>
  <c r="M230" i="2" s="1"/>
  <c r="M235" i="2" s="1"/>
  <c r="V230" i="2" l="1"/>
  <c r="V232" i="2" s="1"/>
  <c r="V235" i="2" s="1"/>
  <c r="Y230" i="2" s="1"/>
  <c r="Y232" i="2" s="1"/>
  <c r="Y235" i="2" s="1"/>
  <c r="AG693" i="1"/>
  <c r="AD693" i="1"/>
  <c r="AA693" i="1"/>
  <c r="X693" i="1"/>
  <c r="U693" i="1"/>
  <c r="R693" i="1"/>
  <c r="O693" i="1"/>
  <c r="L693" i="1"/>
  <c r="I693" i="1"/>
  <c r="AG692" i="1"/>
  <c r="AD692" i="1"/>
  <c r="AA692" i="1"/>
  <c r="X692" i="1"/>
  <c r="U692" i="1"/>
  <c r="R692" i="1"/>
  <c r="O692" i="1"/>
  <c r="L692" i="1"/>
  <c r="I692" i="1"/>
  <c r="AG691" i="1"/>
  <c r="AD691" i="1"/>
  <c r="AA691" i="1"/>
  <c r="X691" i="1"/>
  <c r="U691" i="1"/>
  <c r="R691" i="1"/>
  <c r="O691" i="1"/>
  <c r="L691" i="1"/>
  <c r="I691" i="1"/>
  <c r="AG690" i="1"/>
  <c r="AD690" i="1"/>
  <c r="AA690" i="1"/>
  <c r="X690" i="1"/>
  <c r="U690" i="1"/>
  <c r="R690" i="1"/>
  <c r="O690" i="1"/>
  <c r="L690" i="1"/>
  <c r="I690" i="1"/>
  <c r="AG689" i="1"/>
  <c r="AD689" i="1"/>
  <c r="AA689" i="1"/>
  <c r="X689" i="1"/>
  <c r="U689" i="1"/>
  <c r="R689" i="1"/>
  <c r="O689" i="1"/>
  <c r="L689" i="1"/>
  <c r="I689" i="1"/>
  <c r="AG688" i="1"/>
  <c r="AD688" i="1"/>
  <c r="AA688" i="1"/>
  <c r="X688" i="1"/>
  <c r="U688" i="1"/>
  <c r="R688" i="1"/>
  <c r="O688" i="1"/>
  <c r="L688" i="1"/>
  <c r="I688" i="1"/>
  <c r="AG687" i="1"/>
  <c r="AD687" i="1"/>
  <c r="AA687" i="1"/>
  <c r="X687" i="1"/>
  <c r="U687" i="1"/>
  <c r="R687" i="1"/>
  <c r="O687" i="1"/>
  <c r="L687" i="1"/>
  <c r="I687" i="1"/>
  <c r="AG686" i="1"/>
  <c r="AD686" i="1"/>
  <c r="AA686" i="1"/>
  <c r="X686" i="1"/>
  <c r="U686" i="1"/>
  <c r="R686" i="1"/>
  <c r="O686" i="1"/>
  <c r="L686" i="1"/>
  <c r="I686" i="1"/>
  <c r="AG685" i="1"/>
  <c r="AD685" i="1"/>
  <c r="AA685" i="1"/>
  <c r="X685" i="1"/>
  <c r="U685" i="1"/>
  <c r="R685" i="1"/>
  <c r="O685" i="1"/>
  <c r="L685" i="1"/>
  <c r="I685" i="1"/>
  <c r="AJ688" i="1" l="1"/>
  <c r="AB230" i="2"/>
  <c r="AB232" i="2" s="1"/>
  <c r="AB235" i="2" s="1"/>
  <c r="AG947" i="1"/>
  <c r="AD947" i="1"/>
  <c r="AA947" i="1"/>
  <c r="X947" i="1"/>
  <c r="U947" i="1"/>
  <c r="R947" i="1"/>
  <c r="O947" i="1"/>
  <c r="L947" i="1"/>
  <c r="I947" i="1"/>
  <c r="AG946" i="1"/>
  <c r="AD946" i="1"/>
  <c r="AA946" i="1"/>
  <c r="X946" i="1"/>
  <c r="U946" i="1"/>
  <c r="R946" i="1"/>
  <c r="O946" i="1"/>
  <c r="L946" i="1"/>
  <c r="I946" i="1"/>
  <c r="AG945" i="1"/>
  <c r="AD945" i="1"/>
  <c r="AA945" i="1"/>
  <c r="X945" i="1"/>
  <c r="U945" i="1"/>
  <c r="R945" i="1"/>
  <c r="O945" i="1"/>
  <c r="L945" i="1"/>
  <c r="I945" i="1"/>
  <c r="AG944" i="1"/>
  <c r="AD944" i="1"/>
  <c r="AA944" i="1"/>
  <c r="X944" i="1"/>
  <c r="U944" i="1"/>
  <c r="R944" i="1"/>
  <c r="O944" i="1"/>
  <c r="L944" i="1"/>
  <c r="I944" i="1"/>
  <c r="AG943" i="1"/>
  <c r="AD943" i="1"/>
  <c r="AA943" i="1"/>
  <c r="X943" i="1"/>
  <c r="U943" i="1"/>
  <c r="R943" i="1"/>
  <c r="O943" i="1"/>
  <c r="L943" i="1"/>
  <c r="I943" i="1"/>
  <c r="AG942" i="1"/>
  <c r="AD942" i="1"/>
  <c r="AA942" i="1"/>
  <c r="X942" i="1"/>
  <c r="U942" i="1"/>
  <c r="R942" i="1"/>
  <c r="O942" i="1"/>
  <c r="L942" i="1"/>
  <c r="I942" i="1"/>
  <c r="AG941" i="1"/>
  <c r="AD941" i="1"/>
  <c r="AA941" i="1"/>
  <c r="X941" i="1"/>
  <c r="U941" i="1"/>
  <c r="R941" i="1"/>
  <c r="O941" i="1"/>
  <c r="L941" i="1"/>
  <c r="I941" i="1"/>
  <c r="AG940" i="1"/>
  <c r="AD940" i="1"/>
  <c r="AA940" i="1"/>
  <c r="X940" i="1"/>
  <c r="U940" i="1"/>
  <c r="R940" i="1"/>
  <c r="O940" i="1"/>
  <c r="L940" i="1"/>
  <c r="I940" i="1"/>
  <c r="AG939" i="1"/>
  <c r="AD939" i="1"/>
  <c r="AA939" i="1"/>
  <c r="X939" i="1"/>
  <c r="U939" i="1"/>
  <c r="R939" i="1"/>
  <c r="O939" i="1"/>
  <c r="L939" i="1"/>
  <c r="I939" i="1"/>
  <c r="AG715" i="1"/>
  <c r="AD715" i="1"/>
  <c r="AA715" i="1"/>
  <c r="X715" i="1"/>
  <c r="U715" i="1"/>
  <c r="R715" i="1"/>
  <c r="O715" i="1"/>
  <c r="L715" i="1"/>
  <c r="I715" i="1"/>
  <c r="AG714" i="1"/>
  <c r="AD714" i="1"/>
  <c r="AA714" i="1"/>
  <c r="X714" i="1"/>
  <c r="U714" i="1"/>
  <c r="R714" i="1"/>
  <c r="O714" i="1"/>
  <c r="L714" i="1"/>
  <c r="I714" i="1"/>
  <c r="AG713" i="1"/>
  <c r="AD713" i="1"/>
  <c r="AA713" i="1"/>
  <c r="X713" i="1"/>
  <c r="U713" i="1"/>
  <c r="R713" i="1"/>
  <c r="O713" i="1"/>
  <c r="L713" i="1"/>
  <c r="I713" i="1"/>
  <c r="AG712" i="1"/>
  <c r="AD712" i="1"/>
  <c r="AA712" i="1"/>
  <c r="X712" i="1"/>
  <c r="U712" i="1"/>
  <c r="R712" i="1"/>
  <c r="O712" i="1"/>
  <c r="L712" i="1"/>
  <c r="I712" i="1"/>
  <c r="AG711" i="1"/>
  <c r="AD711" i="1"/>
  <c r="AA711" i="1"/>
  <c r="X711" i="1"/>
  <c r="U711" i="1"/>
  <c r="R711" i="1"/>
  <c r="O711" i="1"/>
  <c r="L711" i="1"/>
  <c r="I711" i="1"/>
  <c r="AG710" i="1"/>
  <c r="AD710" i="1"/>
  <c r="AA710" i="1"/>
  <c r="X710" i="1"/>
  <c r="U710" i="1"/>
  <c r="R710" i="1"/>
  <c r="O710" i="1"/>
  <c r="L710" i="1"/>
  <c r="I710" i="1"/>
  <c r="AG709" i="1"/>
  <c r="AD709" i="1"/>
  <c r="AA709" i="1"/>
  <c r="X709" i="1"/>
  <c r="U709" i="1"/>
  <c r="R709" i="1"/>
  <c r="O709" i="1"/>
  <c r="L709" i="1"/>
  <c r="I709" i="1"/>
  <c r="AG708" i="1"/>
  <c r="AD708" i="1"/>
  <c r="AA708" i="1"/>
  <c r="X708" i="1"/>
  <c r="U708" i="1"/>
  <c r="R708" i="1"/>
  <c r="O708" i="1"/>
  <c r="L708" i="1"/>
  <c r="I708" i="1"/>
  <c r="AG707" i="1"/>
  <c r="AD707" i="1"/>
  <c r="AA707" i="1"/>
  <c r="X707" i="1"/>
  <c r="U707" i="1"/>
  <c r="R707" i="1"/>
  <c r="O707" i="1"/>
  <c r="L707" i="1"/>
  <c r="I707" i="1"/>
  <c r="AJ710" i="1" l="1"/>
  <c r="AE230" i="2"/>
  <c r="AE232" i="2" s="1"/>
  <c r="AE235" i="2" s="1"/>
  <c r="J1034" i="1"/>
  <c r="M1032" i="1"/>
  <c r="M1035" i="1" s="1"/>
  <c r="M1036" i="1" s="1"/>
  <c r="J1032" i="1"/>
  <c r="J1035" i="1" s="1"/>
  <c r="AH1031" i="1"/>
  <c r="AE1031" i="1"/>
  <c r="AB1031" i="1"/>
  <c r="AI1037" i="1"/>
  <c r="AH1038" i="1"/>
  <c r="Y1038" i="1"/>
  <c r="V1038" i="1"/>
  <c r="M1038" i="1"/>
  <c r="J1038" i="1"/>
  <c r="AG925" i="1"/>
  <c r="AD925" i="1"/>
  <c r="AA925" i="1"/>
  <c r="X925" i="1"/>
  <c r="U925" i="1"/>
  <c r="R925" i="1"/>
  <c r="O925" i="1"/>
  <c r="L925" i="1"/>
  <c r="I925" i="1"/>
  <c r="AG924" i="1"/>
  <c r="AD924" i="1"/>
  <c r="AA924" i="1"/>
  <c r="X924" i="1"/>
  <c r="U924" i="1"/>
  <c r="R924" i="1"/>
  <c r="O924" i="1"/>
  <c r="L924" i="1"/>
  <c r="I924" i="1"/>
  <c r="AG923" i="1"/>
  <c r="AD923" i="1"/>
  <c r="AA923" i="1"/>
  <c r="X923" i="1"/>
  <c r="U923" i="1"/>
  <c r="R923" i="1"/>
  <c r="O923" i="1"/>
  <c r="L923" i="1"/>
  <c r="I923" i="1"/>
  <c r="AG922" i="1"/>
  <c r="AD922" i="1"/>
  <c r="AA922" i="1"/>
  <c r="X922" i="1"/>
  <c r="U922" i="1"/>
  <c r="R922" i="1"/>
  <c r="O922" i="1"/>
  <c r="L922" i="1"/>
  <c r="I922" i="1"/>
  <c r="AG921" i="1"/>
  <c r="AD921" i="1"/>
  <c r="AA921" i="1"/>
  <c r="X921" i="1"/>
  <c r="U921" i="1"/>
  <c r="R921" i="1"/>
  <c r="O921" i="1"/>
  <c r="L921" i="1"/>
  <c r="I921" i="1"/>
  <c r="AG920" i="1"/>
  <c r="AD920" i="1"/>
  <c r="AA920" i="1"/>
  <c r="X920" i="1"/>
  <c r="U920" i="1"/>
  <c r="R920" i="1"/>
  <c r="O920" i="1"/>
  <c r="L920" i="1"/>
  <c r="I920" i="1"/>
  <c r="AG919" i="1"/>
  <c r="AD919" i="1"/>
  <c r="AA919" i="1"/>
  <c r="X919" i="1"/>
  <c r="U919" i="1"/>
  <c r="R919" i="1"/>
  <c r="O919" i="1"/>
  <c r="L919" i="1"/>
  <c r="I919" i="1"/>
  <c r="AG918" i="1"/>
  <c r="AD918" i="1"/>
  <c r="AA918" i="1"/>
  <c r="X918" i="1"/>
  <c r="U918" i="1"/>
  <c r="R918" i="1"/>
  <c r="O918" i="1"/>
  <c r="L918" i="1"/>
  <c r="I918" i="1"/>
  <c r="AG917" i="1"/>
  <c r="AD917" i="1"/>
  <c r="AA917" i="1"/>
  <c r="X917" i="1"/>
  <c r="U917" i="1"/>
  <c r="AJ920" i="1" s="1"/>
  <c r="R917" i="1"/>
  <c r="O917" i="1"/>
  <c r="L917" i="1"/>
  <c r="I917" i="1"/>
  <c r="AG37" i="1"/>
  <c r="AD37" i="1"/>
  <c r="AA37" i="1"/>
  <c r="X37" i="1"/>
  <c r="U37" i="1"/>
  <c r="R37" i="1"/>
  <c r="O37" i="1"/>
  <c r="L37" i="1"/>
  <c r="I37" i="1"/>
  <c r="AG36" i="1"/>
  <c r="AD36" i="1"/>
  <c r="AA36" i="1"/>
  <c r="X36" i="1"/>
  <c r="U36" i="1"/>
  <c r="R36" i="1"/>
  <c r="O36" i="1"/>
  <c r="L36" i="1"/>
  <c r="I36" i="1"/>
  <c r="AG35" i="1"/>
  <c r="AD35" i="1"/>
  <c r="AA35" i="1"/>
  <c r="X35" i="1"/>
  <c r="U35" i="1"/>
  <c r="R35" i="1"/>
  <c r="O35" i="1"/>
  <c r="L35" i="1"/>
  <c r="I35" i="1"/>
  <c r="AG34" i="1"/>
  <c r="AD34" i="1"/>
  <c r="AA34" i="1"/>
  <c r="X34" i="1"/>
  <c r="U34" i="1"/>
  <c r="R34" i="1"/>
  <c r="O34" i="1"/>
  <c r="L34" i="1"/>
  <c r="I34" i="1"/>
  <c r="AG33" i="1"/>
  <c r="AD33" i="1"/>
  <c r="AA33" i="1"/>
  <c r="X33" i="1"/>
  <c r="U33" i="1"/>
  <c r="R33" i="1"/>
  <c r="O33" i="1"/>
  <c r="L33" i="1"/>
  <c r="I33" i="1"/>
  <c r="AG32" i="1"/>
  <c r="AD32" i="1"/>
  <c r="AA32" i="1"/>
  <c r="X32" i="1"/>
  <c r="U32" i="1"/>
  <c r="R32" i="1"/>
  <c r="O32" i="1"/>
  <c r="L32" i="1"/>
  <c r="I32" i="1"/>
  <c r="AG31" i="1"/>
  <c r="AD31" i="1"/>
  <c r="AA31" i="1"/>
  <c r="X31" i="1"/>
  <c r="U31" i="1"/>
  <c r="R31" i="1"/>
  <c r="O31" i="1"/>
  <c r="L31" i="1"/>
  <c r="I31" i="1"/>
  <c r="AG30" i="1"/>
  <c r="AD30" i="1"/>
  <c r="AA30" i="1"/>
  <c r="X30" i="1"/>
  <c r="U30" i="1"/>
  <c r="R30" i="1"/>
  <c r="O30" i="1"/>
  <c r="L30" i="1"/>
  <c r="I30" i="1"/>
  <c r="AG29" i="1"/>
  <c r="AD29" i="1"/>
  <c r="AA29" i="1"/>
  <c r="X29" i="1"/>
  <c r="U29" i="1"/>
  <c r="R29" i="1"/>
  <c r="O29" i="1"/>
  <c r="L29" i="1"/>
  <c r="I29" i="1"/>
  <c r="AG304" i="1"/>
  <c r="AD304" i="1"/>
  <c r="AA304" i="1"/>
  <c r="X304" i="1"/>
  <c r="U304" i="1"/>
  <c r="R304" i="1"/>
  <c r="O304" i="1"/>
  <c r="L304" i="1"/>
  <c r="I304" i="1"/>
  <c r="AG303" i="1"/>
  <c r="AD303" i="1"/>
  <c r="AA303" i="1"/>
  <c r="X303" i="1"/>
  <c r="U303" i="1"/>
  <c r="R303" i="1"/>
  <c r="O303" i="1"/>
  <c r="L303" i="1"/>
  <c r="I303" i="1"/>
  <c r="AG302" i="1"/>
  <c r="AD302" i="1"/>
  <c r="AA302" i="1"/>
  <c r="X302" i="1"/>
  <c r="U302" i="1"/>
  <c r="R302" i="1"/>
  <c r="O302" i="1"/>
  <c r="L302" i="1"/>
  <c r="I302" i="1"/>
  <c r="AG301" i="1"/>
  <c r="AD301" i="1"/>
  <c r="AA301" i="1"/>
  <c r="X301" i="1"/>
  <c r="U301" i="1"/>
  <c r="R301" i="1"/>
  <c r="O301" i="1"/>
  <c r="L301" i="1"/>
  <c r="I301" i="1"/>
  <c r="AG300" i="1"/>
  <c r="AD300" i="1"/>
  <c r="AA300" i="1"/>
  <c r="X300" i="1"/>
  <c r="U300" i="1"/>
  <c r="R300" i="1"/>
  <c r="O300" i="1"/>
  <c r="L300" i="1"/>
  <c r="I300" i="1"/>
  <c r="AG299" i="1"/>
  <c r="AD299" i="1"/>
  <c r="AA299" i="1"/>
  <c r="X299" i="1"/>
  <c r="U299" i="1"/>
  <c r="R299" i="1"/>
  <c r="O299" i="1"/>
  <c r="L299" i="1"/>
  <c r="I299" i="1"/>
  <c r="AG298" i="1"/>
  <c r="AD298" i="1"/>
  <c r="AA298" i="1"/>
  <c r="X298" i="1"/>
  <c r="U298" i="1"/>
  <c r="R298" i="1"/>
  <c r="O298" i="1"/>
  <c r="L298" i="1"/>
  <c r="I298" i="1"/>
  <c r="AG297" i="1"/>
  <c r="AD297" i="1"/>
  <c r="AA297" i="1"/>
  <c r="X297" i="1"/>
  <c r="U297" i="1"/>
  <c r="R297" i="1"/>
  <c r="O297" i="1"/>
  <c r="L297" i="1"/>
  <c r="I297" i="1"/>
  <c r="AG296" i="1"/>
  <c r="AD296" i="1"/>
  <c r="AA296" i="1"/>
  <c r="X296" i="1"/>
  <c r="U296" i="1"/>
  <c r="R296" i="1"/>
  <c r="O296" i="1"/>
  <c r="L296" i="1"/>
  <c r="I296" i="1"/>
  <c r="AG315" i="1"/>
  <c r="AD315" i="1"/>
  <c r="AA315" i="1"/>
  <c r="X315" i="1"/>
  <c r="U315" i="1"/>
  <c r="R315" i="1"/>
  <c r="O315" i="1"/>
  <c r="L315" i="1"/>
  <c r="I315" i="1"/>
  <c r="AG314" i="1"/>
  <c r="AD314" i="1"/>
  <c r="AA314" i="1"/>
  <c r="X314" i="1"/>
  <c r="U314" i="1"/>
  <c r="R314" i="1"/>
  <c r="O314" i="1"/>
  <c r="L314" i="1"/>
  <c r="I314" i="1"/>
  <c r="AG313" i="1"/>
  <c r="AD313" i="1"/>
  <c r="AA313" i="1"/>
  <c r="X313" i="1"/>
  <c r="U313" i="1"/>
  <c r="R313" i="1"/>
  <c r="O313" i="1"/>
  <c r="L313" i="1"/>
  <c r="I313" i="1"/>
  <c r="AG312" i="1"/>
  <c r="AD312" i="1"/>
  <c r="AA312" i="1"/>
  <c r="X312" i="1"/>
  <c r="U312" i="1"/>
  <c r="R312" i="1"/>
  <c r="O312" i="1"/>
  <c r="L312" i="1"/>
  <c r="I312" i="1"/>
  <c r="AG311" i="1"/>
  <c r="AD311" i="1"/>
  <c r="AA311" i="1"/>
  <c r="X311" i="1"/>
  <c r="U311" i="1"/>
  <c r="R311" i="1"/>
  <c r="O311" i="1"/>
  <c r="L311" i="1"/>
  <c r="I311" i="1"/>
  <c r="AG310" i="1"/>
  <c r="AD310" i="1"/>
  <c r="AA310" i="1"/>
  <c r="X310" i="1"/>
  <c r="U310" i="1"/>
  <c r="R310" i="1"/>
  <c r="O310" i="1"/>
  <c r="L310" i="1"/>
  <c r="I310" i="1"/>
  <c r="AG309" i="1"/>
  <c r="AD309" i="1"/>
  <c r="AA309" i="1"/>
  <c r="X309" i="1"/>
  <c r="U309" i="1"/>
  <c r="R309" i="1"/>
  <c r="O309" i="1"/>
  <c r="L309" i="1"/>
  <c r="I309" i="1"/>
  <c r="AG308" i="1"/>
  <c r="AD308" i="1"/>
  <c r="AA308" i="1"/>
  <c r="X308" i="1"/>
  <c r="U308" i="1"/>
  <c r="R308" i="1"/>
  <c r="O308" i="1"/>
  <c r="L308" i="1"/>
  <c r="I308" i="1"/>
  <c r="AG307" i="1"/>
  <c r="AD307" i="1"/>
  <c r="AA307" i="1"/>
  <c r="X307" i="1"/>
  <c r="U307" i="1"/>
  <c r="R307" i="1"/>
  <c r="O307" i="1"/>
  <c r="L307" i="1"/>
  <c r="I307" i="1"/>
  <c r="AG348" i="1"/>
  <c r="AD348" i="1"/>
  <c r="AA348" i="1"/>
  <c r="X348" i="1"/>
  <c r="U348" i="1"/>
  <c r="R348" i="1"/>
  <c r="O348" i="1"/>
  <c r="L348" i="1"/>
  <c r="I348" i="1"/>
  <c r="AG347" i="1"/>
  <c r="AD347" i="1"/>
  <c r="AA347" i="1"/>
  <c r="X347" i="1"/>
  <c r="U347" i="1"/>
  <c r="R347" i="1"/>
  <c r="O347" i="1"/>
  <c r="L347" i="1"/>
  <c r="I347" i="1"/>
  <c r="AG346" i="1"/>
  <c r="AD346" i="1"/>
  <c r="AA346" i="1"/>
  <c r="X346" i="1"/>
  <c r="U346" i="1"/>
  <c r="AJ343" i="1" s="1"/>
  <c r="R346" i="1"/>
  <c r="O346" i="1"/>
  <c r="L346" i="1"/>
  <c r="I346" i="1"/>
  <c r="AG345" i="1"/>
  <c r="AD345" i="1"/>
  <c r="AA345" i="1"/>
  <c r="X345" i="1"/>
  <c r="U345" i="1"/>
  <c r="R345" i="1"/>
  <c r="O345" i="1"/>
  <c r="L345" i="1"/>
  <c r="I345" i="1"/>
  <c r="AG344" i="1"/>
  <c r="AD344" i="1"/>
  <c r="AA344" i="1"/>
  <c r="X344" i="1"/>
  <c r="U344" i="1"/>
  <c r="R344" i="1"/>
  <c r="O344" i="1"/>
  <c r="L344" i="1"/>
  <c r="I344" i="1"/>
  <c r="AG343" i="1"/>
  <c r="AD343" i="1"/>
  <c r="AA343" i="1"/>
  <c r="X343" i="1"/>
  <c r="U343" i="1"/>
  <c r="R343" i="1"/>
  <c r="O343" i="1"/>
  <c r="L343" i="1"/>
  <c r="I343" i="1"/>
  <c r="AG342" i="1"/>
  <c r="AD342" i="1"/>
  <c r="AA342" i="1"/>
  <c r="X342" i="1"/>
  <c r="U342" i="1"/>
  <c r="R342" i="1"/>
  <c r="O342" i="1"/>
  <c r="L342" i="1"/>
  <c r="I342" i="1"/>
  <c r="AG341" i="1"/>
  <c r="AD341" i="1"/>
  <c r="AA341" i="1"/>
  <c r="X341" i="1"/>
  <c r="U341" i="1"/>
  <c r="R341" i="1"/>
  <c r="O341" i="1"/>
  <c r="L341" i="1"/>
  <c r="I341" i="1"/>
  <c r="AG340" i="1"/>
  <c r="AD340" i="1"/>
  <c r="AA340" i="1"/>
  <c r="X340" i="1"/>
  <c r="U340" i="1"/>
  <c r="R340" i="1"/>
  <c r="O340" i="1"/>
  <c r="L340" i="1"/>
  <c r="I340" i="1"/>
  <c r="AG15" i="1"/>
  <c r="AD15" i="1"/>
  <c r="AA15" i="1"/>
  <c r="X15" i="1"/>
  <c r="U15" i="1"/>
  <c r="R15" i="1"/>
  <c r="O15" i="1"/>
  <c r="L15" i="1"/>
  <c r="I15" i="1"/>
  <c r="AG14" i="1"/>
  <c r="AD14" i="1"/>
  <c r="AA14" i="1"/>
  <c r="X14" i="1"/>
  <c r="U14" i="1"/>
  <c r="R14" i="1"/>
  <c r="O14" i="1"/>
  <c r="L14" i="1"/>
  <c r="I14" i="1"/>
  <c r="AG13" i="1"/>
  <c r="AD13" i="1"/>
  <c r="AA13" i="1"/>
  <c r="X13" i="1"/>
  <c r="U13" i="1"/>
  <c r="R13" i="1"/>
  <c r="O13" i="1"/>
  <c r="L13" i="1"/>
  <c r="I13" i="1"/>
  <c r="AG12" i="1"/>
  <c r="AD12" i="1"/>
  <c r="AA12" i="1"/>
  <c r="X12" i="1"/>
  <c r="U12" i="1"/>
  <c r="R12" i="1"/>
  <c r="O12" i="1"/>
  <c r="L12" i="1"/>
  <c r="I12" i="1"/>
  <c r="AG11" i="1"/>
  <c r="AD11" i="1"/>
  <c r="AA11" i="1"/>
  <c r="X11" i="1"/>
  <c r="U11" i="1"/>
  <c r="R11" i="1"/>
  <c r="O11" i="1"/>
  <c r="L11" i="1"/>
  <c r="I11" i="1"/>
  <c r="AG10" i="1"/>
  <c r="AD10" i="1"/>
  <c r="AA10" i="1"/>
  <c r="X10" i="1"/>
  <c r="U10" i="1"/>
  <c r="R10" i="1"/>
  <c r="O10" i="1"/>
  <c r="L10" i="1"/>
  <c r="I10" i="1"/>
  <c r="AG9" i="1"/>
  <c r="AD9" i="1"/>
  <c r="AA9" i="1"/>
  <c r="X9" i="1"/>
  <c r="U9" i="1"/>
  <c r="AJ10" i="1" s="1"/>
  <c r="R9" i="1"/>
  <c r="O9" i="1"/>
  <c r="L9" i="1"/>
  <c r="I9" i="1"/>
  <c r="AG8" i="1"/>
  <c r="AD8" i="1"/>
  <c r="AA8" i="1"/>
  <c r="X8" i="1"/>
  <c r="U8" i="1"/>
  <c r="R8" i="1"/>
  <c r="O8" i="1"/>
  <c r="L8" i="1"/>
  <c r="I8" i="1"/>
  <c r="AG7" i="1"/>
  <c r="AD7" i="1"/>
  <c r="AA7" i="1"/>
  <c r="X7" i="1"/>
  <c r="U7" i="1"/>
  <c r="R7" i="1"/>
  <c r="O7" i="1"/>
  <c r="L7" i="1"/>
  <c r="I7" i="1"/>
  <c r="AG500" i="1"/>
  <c r="AD500" i="1"/>
  <c r="AA500" i="1"/>
  <c r="X500" i="1"/>
  <c r="U500" i="1"/>
  <c r="R500" i="1"/>
  <c r="O500" i="1"/>
  <c r="L500" i="1"/>
  <c r="I500" i="1"/>
  <c r="AG499" i="1"/>
  <c r="AD499" i="1"/>
  <c r="AA499" i="1"/>
  <c r="X499" i="1"/>
  <c r="U499" i="1"/>
  <c r="R499" i="1"/>
  <c r="O499" i="1"/>
  <c r="L499" i="1"/>
  <c r="I499" i="1"/>
  <c r="AG498" i="1"/>
  <c r="AD498" i="1"/>
  <c r="AA498" i="1"/>
  <c r="X498" i="1"/>
  <c r="U498" i="1"/>
  <c r="R498" i="1"/>
  <c r="O498" i="1"/>
  <c r="L498" i="1"/>
  <c r="I498" i="1"/>
  <c r="AG497" i="1"/>
  <c r="AD497" i="1"/>
  <c r="AA497" i="1"/>
  <c r="X497" i="1"/>
  <c r="U497" i="1"/>
  <c r="R497" i="1"/>
  <c r="O497" i="1"/>
  <c r="L497" i="1"/>
  <c r="I497" i="1"/>
  <c r="AG496" i="1"/>
  <c r="AD496" i="1"/>
  <c r="AA496" i="1"/>
  <c r="X496" i="1"/>
  <c r="U496" i="1"/>
  <c r="R496" i="1"/>
  <c r="O496" i="1"/>
  <c r="L496" i="1"/>
  <c r="I496" i="1"/>
  <c r="AG495" i="1"/>
  <c r="AD495" i="1"/>
  <c r="AA495" i="1"/>
  <c r="X495" i="1"/>
  <c r="U495" i="1"/>
  <c r="R495" i="1"/>
  <c r="O495" i="1"/>
  <c r="L495" i="1"/>
  <c r="I495" i="1"/>
  <c r="AG494" i="1"/>
  <c r="AD494" i="1"/>
  <c r="AA494" i="1"/>
  <c r="X494" i="1"/>
  <c r="U494" i="1"/>
  <c r="R494" i="1"/>
  <c r="O494" i="1"/>
  <c r="L494" i="1"/>
  <c r="I494" i="1"/>
  <c r="AG493" i="1"/>
  <c r="AD493" i="1"/>
  <c r="AA493" i="1"/>
  <c r="X493" i="1"/>
  <c r="U493" i="1"/>
  <c r="R493" i="1"/>
  <c r="O493" i="1"/>
  <c r="L493" i="1"/>
  <c r="I493" i="1"/>
  <c r="AG492" i="1"/>
  <c r="AD492" i="1"/>
  <c r="AA492" i="1"/>
  <c r="X492" i="1"/>
  <c r="U492" i="1"/>
  <c r="R492" i="1"/>
  <c r="O492" i="1"/>
  <c r="L492" i="1"/>
  <c r="I492" i="1"/>
  <c r="AG202" i="1"/>
  <c r="AD202" i="1"/>
  <c r="AA202" i="1"/>
  <c r="X202" i="1"/>
  <c r="U202" i="1"/>
  <c r="R202" i="1"/>
  <c r="O202" i="1"/>
  <c r="L202" i="1"/>
  <c r="I202" i="1"/>
  <c r="AG201" i="1"/>
  <c r="AD201" i="1"/>
  <c r="AA201" i="1"/>
  <c r="X201" i="1"/>
  <c r="U201" i="1"/>
  <c r="R201" i="1"/>
  <c r="O201" i="1"/>
  <c r="L201" i="1"/>
  <c r="I201" i="1"/>
  <c r="AG200" i="1"/>
  <c r="AD200" i="1"/>
  <c r="AA200" i="1"/>
  <c r="X200" i="1"/>
  <c r="U200" i="1"/>
  <c r="R200" i="1"/>
  <c r="O200" i="1"/>
  <c r="L200" i="1"/>
  <c r="I200" i="1"/>
  <c r="AG199" i="1"/>
  <c r="AD199" i="1"/>
  <c r="AA199" i="1"/>
  <c r="X199" i="1"/>
  <c r="U199" i="1"/>
  <c r="R199" i="1"/>
  <c r="O199" i="1"/>
  <c r="L199" i="1"/>
  <c r="I199" i="1"/>
  <c r="AG198" i="1"/>
  <c r="AD198" i="1"/>
  <c r="AA198" i="1"/>
  <c r="X198" i="1"/>
  <c r="U198" i="1"/>
  <c r="R198" i="1"/>
  <c r="O198" i="1"/>
  <c r="L198" i="1"/>
  <c r="I198" i="1"/>
  <c r="AG197" i="1"/>
  <c r="AD197" i="1"/>
  <c r="AA197" i="1"/>
  <c r="X197" i="1"/>
  <c r="U197" i="1"/>
  <c r="R197" i="1"/>
  <c r="O197" i="1"/>
  <c r="L197" i="1"/>
  <c r="I197" i="1"/>
  <c r="AG196" i="1"/>
  <c r="AD196" i="1"/>
  <c r="AA196" i="1"/>
  <c r="X196" i="1"/>
  <c r="U196" i="1"/>
  <c r="R196" i="1"/>
  <c r="O196" i="1"/>
  <c r="L196" i="1"/>
  <c r="I196" i="1"/>
  <c r="AG195" i="1"/>
  <c r="AD195" i="1"/>
  <c r="AA195" i="1"/>
  <c r="X195" i="1"/>
  <c r="U195" i="1"/>
  <c r="R195" i="1"/>
  <c r="O195" i="1"/>
  <c r="L195" i="1"/>
  <c r="I195" i="1"/>
  <c r="AG194" i="1"/>
  <c r="AD194" i="1"/>
  <c r="AA194" i="1"/>
  <c r="X194" i="1"/>
  <c r="U194" i="1"/>
  <c r="R194" i="1"/>
  <c r="O194" i="1"/>
  <c r="L194" i="1"/>
  <c r="I194" i="1"/>
  <c r="AG660" i="1"/>
  <c r="AD660" i="1"/>
  <c r="AA660" i="1"/>
  <c r="X660" i="1"/>
  <c r="U660" i="1"/>
  <c r="R660" i="1"/>
  <c r="O660" i="1"/>
  <c r="L660" i="1"/>
  <c r="I660" i="1"/>
  <c r="AG659" i="1"/>
  <c r="AD659" i="1"/>
  <c r="AA659" i="1"/>
  <c r="X659" i="1"/>
  <c r="U659" i="1"/>
  <c r="R659" i="1"/>
  <c r="O659" i="1"/>
  <c r="L659" i="1"/>
  <c r="I659" i="1"/>
  <c r="AG658" i="1"/>
  <c r="AD658" i="1"/>
  <c r="AA658" i="1"/>
  <c r="X658" i="1"/>
  <c r="U658" i="1"/>
  <c r="R658" i="1"/>
  <c r="O658" i="1"/>
  <c r="L658" i="1"/>
  <c r="I658" i="1"/>
  <c r="AG657" i="1"/>
  <c r="AD657" i="1"/>
  <c r="AA657" i="1"/>
  <c r="X657" i="1"/>
  <c r="U657" i="1"/>
  <c r="R657" i="1"/>
  <c r="O657" i="1"/>
  <c r="L657" i="1"/>
  <c r="I657" i="1"/>
  <c r="AG656" i="1"/>
  <c r="AD656" i="1"/>
  <c r="AA656" i="1"/>
  <c r="X656" i="1"/>
  <c r="U656" i="1"/>
  <c r="R656" i="1"/>
  <c r="O656" i="1"/>
  <c r="L656" i="1"/>
  <c r="I656" i="1"/>
  <c r="AG655" i="1"/>
  <c r="AD655" i="1"/>
  <c r="AA655" i="1"/>
  <c r="X655" i="1"/>
  <c r="U655" i="1"/>
  <c r="R655" i="1"/>
  <c r="O655" i="1"/>
  <c r="L655" i="1"/>
  <c r="I655" i="1"/>
  <c r="AG654" i="1"/>
  <c r="AD654" i="1"/>
  <c r="AA654" i="1"/>
  <c r="X654" i="1"/>
  <c r="U654" i="1"/>
  <c r="R654" i="1"/>
  <c r="O654" i="1"/>
  <c r="L654" i="1"/>
  <c r="I654" i="1"/>
  <c r="AG653" i="1"/>
  <c r="AD653" i="1"/>
  <c r="AA653" i="1"/>
  <c r="X653" i="1"/>
  <c r="U653" i="1"/>
  <c r="R653" i="1"/>
  <c r="O653" i="1"/>
  <c r="L653" i="1"/>
  <c r="I653" i="1"/>
  <c r="AG652" i="1"/>
  <c r="AD652" i="1"/>
  <c r="AA652" i="1"/>
  <c r="X652" i="1"/>
  <c r="U652" i="1"/>
  <c r="R652" i="1"/>
  <c r="O652" i="1"/>
  <c r="L652" i="1"/>
  <c r="I652" i="1"/>
  <c r="AG81" i="1"/>
  <c r="AD81" i="1"/>
  <c r="AA81" i="1"/>
  <c r="X81" i="1"/>
  <c r="U81" i="1"/>
  <c r="R81" i="1"/>
  <c r="O81" i="1"/>
  <c r="L81" i="1"/>
  <c r="I81" i="1"/>
  <c r="AG80" i="1"/>
  <c r="AD80" i="1"/>
  <c r="AA80" i="1"/>
  <c r="X80" i="1"/>
  <c r="U80" i="1"/>
  <c r="R80" i="1"/>
  <c r="O80" i="1"/>
  <c r="L80" i="1"/>
  <c r="I80" i="1"/>
  <c r="AG79" i="1"/>
  <c r="AD79" i="1"/>
  <c r="AA79" i="1"/>
  <c r="X79" i="1"/>
  <c r="U79" i="1"/>
  <c r="R79" i="1"/>
  <c r="O79" i="1"/>
  <c r="L79" i="1"/>
  <c r="I79" i="1"/>
  <c r="AG78" i="1"/>
  <c r="AD78" i="1"/>
  <c r="AA78" i="1"/>
  <c r="X78" i="1"/>
  <c r="U78" i="1"/>
  <c r="R78" i="1"/>
  <c r="O78" i="1"/>
  <c r="L78" i="1"/>
  <c r="I78" i="1"/>
  <c r="AG77" i="1"/>
  <c r="AD77" i="1"/>
  <c r="AA77" i="1"/>
  <c r="X77" i="1"/>
  <c r="U77" i="1"/>
  <c r="R77" i="1"/>
  <c r="O77" i="1"/>
  <c r="L77" i="1"/>
  <c r="I77" i="1"/>
  <c r="AG76" i="1"/>
  <c r="AD76" i="1"/>
  <c r="AA76" i="1"/>
  <c r="X76" i="1"/>
  <c r="U76" i="1"/>
  <c r="R76" i="1"/>
  <c r="O76" i="1"/>
  <c r="L76" i="1"/>
  <c r="I76" i="1"/>
  <c r="AG75" i="1"/>
  <c r="AD75" i="1"/>
  <c r="AA75" i="1"/>
  <c r="X75" i="1"/>
  <c r="U75" i="1"/>
  <c r="R75" i="1"/>
  <c r="AJ76" i="1" s="1"/>
  <c r="O75" i="1"/>
  <c r="L75" i="1"/>
  <c r="I75" i="1"/>
  <c r="AG74" i="1"/>
  <c r="AD74" i="1"/>
  <c r="AA74" i="1"/>
  <c r="X74" i="1"/>
  <c r="U74" i="1"/>
  <c r="R74" i="1"/>
  <c r="O74" i="1"/>
  <c r="L74" i="1"/>
  <c r="I74" i="1"/>
  <c r="AG73" i="1"/>
  <c r="AD73" i="1"/>
  <c r="AA73" i="1"/>
  <c r="X73" i="1"/>
  <c r="U73" i="1"/>
  <c r="R73" i="1"/>
  <c r="O73" i="1"/>
  <c r="L73" i="1"/>
  <c r="I73" i="1"/>
  <c r="AG70" i="1"/>
  <c r="AD70" i="1"/>
  <c r="AA70" i="1"/>
  <c r="X70" i="1"/>
  <c r="U70" i="1"/>
  <c r="R70" i="1"/>
  <c r="O70" i="1"/>
  <c r="L70" i="1"/>
  <c r="I70" i="1"/>
  <c r="AG69" i="1"/>
  <c r="AD69" i="1"/>
  <c r="AA69" i="1"/>
  <c r="X69" i="1"/>
  <c r="U69" i="1"/>
  <c r="R69" i="1"/>
  <c r="O69" i="1"/>
  <c r="L69" i="1"/>
  <c r="I69" i="1"/>
  <c r="AG68" i="1"/>
  <c r="AD68" i="1"/>
  <c r="AA68" i="1"/>
  <c r="X68" i="1"/>
  <c r="U68" i="1"/>
  <c r="R68" i="1"/>
  <c r="O68" i="1"/>
  <c r="L68" i="1"/>
  <c r="I68" i="1"/>
  <c r="AG67" i="1"/>
  <c r="AD67" i="1"/>
  <c r="AA67" i="1"/>
  <c r="X67" i="1"/>
  <c r="U67" i="1"/>
  <c r="R67" i="1"/>
  <c r="O67" i="1"/>
  <c r="L67" i="1"/>
  <c r="I67" i="1"/>
  <c r="AG66" i="1"/>
  <c r="AD66" i="1"/>
  <c r="AA66" i="1"/>
  <c r="X66" i="1"/>
  <c r="U66" i="1"/>
  <c r="R66" i="1"/>
  <c r="O66" i="1"/>
  <c r="L66" i="1"/>
  <c r="I66" i="1"/>
  <c r="AG65" i="1"/>
  <c r="AD65" i="1"/>
  <c r="AA65" i="1"/>
  <c r="X65" i="1"/>
  <c r="U65" i="1"/>
  <c r="R65" i="1"/>
  <c r="O65" i="1"/>
  <c r="L65" i="1"/>
  <c r="I65" i="1"/>
  <c r="AG64" i="1"/>
  <c r="AD64" i="1"/>
  <c r="AA64" i="1"/>
  <c r="X64" i="1"/>
  <c r="U64" i="1"/>
  <c r="R64" i="1"/>
  <c r="O64" i="1"/>
  <c r="L64" i="1"/>
  <c r="I64" i="1"/>
  <c r="AG63" i="1"/>
  <c r="AD63" i="1"/>
  <c r="AA63" i="1"/>
  <c r="X63" i="1"/>
  <c r="U63" i="1"/>
  <c r="R63" i="1"/>
  <c r="O63" i="1"/>
  <c r="L63" i="1"/>
  <c r="I63" i="1"/>
  <c r="AG62" i="1"/>
  <c r="AD62" i="1"/>
  <c r="AA62" i="1"/>
  <c r="X62" i="1"/>
  <c r="U62" i="1"/>
  <c r="R62" i="1"/>
  <c r="O62" i="1"/>
  <c r="L62" i="1"/>
  <c r="I62" i="1"/>
  <c r="AG1025" i="1"/>
  <c r="AD1025" i="1"/>
  <c r="AA1025" i="1"/>
  <c r="X1025" i="1"/>
  <c r="U1025" i="1"/>
  <c r="R1025" i="1"/>
  <c r="O1025" i="1"/>
  <c r="L1025" i="1"/>
  <c r="I1025" i="1"/>
  <c r="AG1024" i="1"/>
  <c r="AD1024" i="1"/>
  <c r="AA1024" i="1"/>
  <c r="X1024" i="1"/>
  <c r="U1024" i="1"/>
  <c r="R1024" i="1"/>
  <c r="O1024" i="1"/>
  <c r="L1024" i="1"/>
  <c r="I1024" i="1"/>
  <c r="AG1023" i="1"/>
  <c r="AD1023" i="1"/>
  <c r="AA1023" i="1"/>
  <c r="X1023" i="1"/>
  <c r="U1023" i="1"/>
  <c r="R1023" i="1"/>
  <c r="O1023" i="1"/>
  <c r="L1023" i="1"/>
  <c r="I1023" i="1"/>
  <c r="AG1022" i="1"/>
  <c r="AD1022" i="1"/>
  <c r="AA1022" i="1"/>
  <c r="X1022" i="1"/>
  <c r="U1022" i="1"/>
  <c r="R1022" i="1"/>
  <c r="O1022" i="1"/>
  <c r="L1022" i="1"/>
  <c r="I1022" i="1"/>
  <c r="AG1021" i="1"/>
  <c r="AD1021" i="1"/>
  <c r="AA1021" i="1"/>
  <c r="X1021" i="1"/>
  <c r="U1021" i="1"/>
  <c r="R1021" i="1"/>
  <c r="O1021" i="1"/>
  <c r="L1021" i="1"/>
  <c r="I1021" i="1"/>
  <c r="AG1020" i="1"/>
  <c r="AD1020" i="1"/>
  <c r="AA1020" i="1"/>
  <c r="X1020" i="1"/>
  <c r="U1020" i="1"/>
  <c r="R1020" i="1"/>
  <c r="O1020" i="1"/>
  <c r="L1020" i="1"/>
  <c r="I1020" i="1"/>
  <c r="AG1019" i="1"/>
  <c r="AD1019" i="1"/>
  <c r="AA1019" i="1"/>
  <c r="X1019" i="1"/>
  <c r="U1019" i="1"/>
  <c r="R1019" i="1"/>
  <c r="O1019" i="1"/>
  <c r="L1019" i="1"/>
  <c r="I1019" i="1"/>
  <c r="AG1018" i="1"/>
  <c r="AD1018" i="1"/>
  <c r="AA1018" i="1"/>
  <c r="X1018" i="1"/>
  <c r="U1018" i="1"/>
  <c r="R1018" i="1"/>
  <c r="O1018" i="1"/>
  <c r="L1018" i="1"/>
  <c r="I1018" i="1"/>
  <c r="AG1017" i="1"/>
  <c r="AD1017" i="1"/>
  <c r="AA1017" i="1"/>
  <c r="X1017" i="1"/>
  <c r="U1017" i="1"/>
  <c r="R1017" i="1"/>
  <c r="O1017" i="1"/>
  <c r="L1017" i="1"/>
  <c r="I1017" i="1"/>
  <c r="AG1016" i="1"/>
  <c r="AD1016" i="1"/>
  <c r="AA1016" i="1"/>
  <c r="X1016" i="1"/>
  <c r="U1016" i="1"/>
  <c r="R1016" i="1"/>
  <c r="O1016" i="1"/>
  <c r="L1016" i="1"/>
  <c r="I1016" i="1"/>
  <c r="AJ1015" i="1"/>
  <c r="AG1015" i="1"/>
  <c r="AD1015" i="1"/>
  <c r="AA1015" i="1"/>
  <c r="X1015" i="1"/>
  <c r="U1015" i="1"/>
  <c r="R1015" i="1"/>
  <c r="O1015" i="1"/>
  <c r="L1015" i="1"/>
  <c r="I1015" i="1"/>
  <c r="AG1014" i="1"/>
  <c r="AD1014" i="1"/>
  <c r="AA1014" i="1"/>
  <c r="X1014" i="1"/>
  <c r="U1014" i="1"/>
  <c r="R1014" i="1"/>
  <c r="O1014" i="1"/>
  <c r="L1014" i="1"/>
  <c r="I1014" i="1"/>
  <c r="AG1011" i="1"/>
  <c r="AD1011" i="1"/>
  <c r="AA1011" i="1"/>
  <c r="X1011" i="1"/>
  <c r="U1011" i="1"/>
  <c r="R1011" i="1"/>
  <c r="O1011" i="1"/>
  <c r="L1011" i="1"/>
  <c r="I1011" i="1"/>
  <c r="AG1010" i="1"/>
  <c r="AD1010" i="1"/>
  <c r="AA1010" i="1"/>
  <c r="X1010" i="1"/>
  <c r="U1010" i="1"/>
  <c r="R1010" i="1"/>
  <c r="O1010" i="1"/>
  <c r="L1010" i="1"/>
  <c r="I1010" i="1"/>
  <c r="AG1009" i="1"/>
  <c r="AD1009" i="1"/>
  <c r="AA1009" i="1"/>
  <c r="X1009" i="1"/>
  <c r="U1009" i="1"/>
  <c r="R1009" i="1"/>
  <c r="O1009" i="1"/>
  <c r="L1009" i="1"/>
  <c r="I1009" i="1"/>
  <c r="AG1008" i="1"/>
  <c r="AD1008" i="1"/>
  <c r="AA1008" i="1"/>
  <c r="X1008" i="1"/>
  <c r="U1008" i="1"/>
  <c r="R1008" i="1"/>
  <c r="O1008" i="1"/>
  <c r="L1008" i="1"/>
  <c r="I1008" i="1"/>
  <c r="AG1007" i="1"/>
  <c r="AD1007" i="1"/>
  <c r="AA1007" i="1"/>
  <c r="X1007" i="1"/>
  <c r="U1007" i="1"/>
  <c r="R1007" i="1"/>
  <c r="O1007" i="1"/>
  <c r="L1007" i="1"/>
  <c r="I1007" i="1"/>
  <c r="AG1006" i="1"/>
  <c r="AD1006" i="1"/>
  <c r="AA1006" i="1"/>
  <c r="X1006" i="1"/>
  <c r="U1006" i="1"/>
  <c r="R1006" i="1"/>
  <c r="O1006" i="1"/>
  <c r="L1006" i="1"/>
  <c r="I1006" i="1"/>
  <c r="AG1005" i="1"/>
  <c r="AD1005" i="1"/>
  <c r="AA1005" i="1"/>
  <c r="X1005" i="1"/>
  <c r="U1005" i="1"/>
  <c r="R1005" i="1"/>
  <c r="O1005" i="1"/>
  <c r="L1005" i="1"/>
  <c r="I1005" i="1"/>
  <c r="AG1004" i="1"/>
  <c r="AD1004" i="1"/>
  <c r="AA1004" i="1"/>
  <c r="X1004" i="1"/>
  <c r="U1004" i="1"/>
  <c r="R1004" i="1"/>
  <c r="O1004" i="1"/>
  <c r="L1004" i="1"/>
  <c r="I1004" i="1"/>
  <c r="AG1003" i="1"/>
  <c r="AD1003" i="1"/>
  <c r="AA1003" i="1"/>
  <c r="X1003" i="1"/>
  <c r="U1003" i="1"/>
  <c r="R1003" i="1"/>
  <c r="O1003" i="1"/>
  <c r="L1003" i="1"/>
  <c r="I1003" i="1"/>
  <c r="AG1002" i="1"/>
  <c r="AD1002" i="1"/>
  <c r="AA1002" i="1"/>
  <c r="X1002" i="1"/>
  <c r="U1002" i="1"/>
  <c r="R1002" i="1"/>
  <c r="O1002" i="1"/>
  <c r="L1002" i="1"/>
  <c r="I1002" i="1"/>
  <c r="AJ1001" i="1"/>
  <c r="AG1001" i="1"/>
  <c r="AD1001" i="1"/>
  <c r="AA1001" i="1"/>
  <c r="X1001" i="1"/>
  <c r="U1001" i="1"/>
  <c r="R1001" i="1"/>
  <c r="O1001" i="1"/>
  <c r="L1001" i="1"/>
  <c r="I1001" i="1"/>
  <c r="AG1000" i="1"/>
  <c r="AD1000" i="1"/>
  <c r="AA1000" i="1"/>
  <c r="X1000" i="1"/>
  <c r="U1000" i="1"/>
  <c r="R1000" i="1"/>
  <c r="O1000" i="1"/>
  <c r="L1000" i="1"/>
  <c r="I1000" i="1"/>
  <c r="AG997" i="1"/>
  <c r="AD997" i="1"/>
  <c r="AA997" i="1"/>
  <c r="X997" i="1"/>
  <c r="U997" i="1"/>
  <c r="R997" i="1"/>
  <c r="O997" i="1"/>
  <c r="L997" i="1"/>
  <c r="I997" i="1"/>
  <c r="AG996" i="1"/>
  <c r="AD996" i="1"/>
  <c r="AA996" i="1"/>
  <c r="X996" i="1"/>
  <c r="U996" i="1"/>
  <c r="R996" i="1"/>
  <c r="O996" i="1"/>
  <c r="L996" i="1"/>
  <c r="I996" i="1"/>
  <c r="AG995" i="1"/>
  <c r="AD995" i="1"/>
  <c r="AA995" i="1"/>
  <c r="X995" i="1"/>
  <c r="U995" i="1"/>
  <c r="R995" i="1"/>
  <c r="O995" i="1"/>
  <c r="L995" i="1"/>
  <c r="I995" i="1"/>
  <c r="AG994" i="1"/>
  <c r="AD994" i="1"/>
  <c r="AA994" i="1"/>
  <c r="X994" i="1"/>
  <c r="U994" i="1"/>
  <c r="R994" i="1"/>
  <c r="O994" i="1"/>
  <c r="L994" i="1"/>
  <c r="I994" i="1"/>
  <c r="AG993" i="1"/>
  <c r="AD993" i="1"/>
  <c r="AA993" i="1"/>
  <c r="X993" i="1"/>
  <c r="U993" i="1"/>
  <c r="R993" i="1"/>
  <c r="O993" i="1"/>
  <c r="L993" i="1"/>
  <c r="I993" i="1"/>
  <c r="AG992" i="1"/>
  <c r="AD992" i="1"/>
  <c r="AA992" i="1"/>
  <c r="X992" i="1"/>
  <c r="U992" i="1"/>
  <c r="R992" i="1"/>
  <c r="O992" i="1"/>
  <c r="L992" i="1"/>
  <c r="I992" i="1"/>
  <c r="AG991" i="1"/>
  <c r="AD991" i="1"/>
  <c r="AA991" i="1"/>
  <c r="X991" i="1"/>
  <c r="U991" i="1"/>
  <c r="R991" i="1"/>
  <c r="O991" i="1"/>
  <c r="L991" i="1"/>
  <c r="I991" i="1"/>
  <c r="AG990" i="1"/>
  <c r="AD990" i="1"/>
  <c r="AA990" i="1"/>
  <c r="X990" i="1"/>
  <c r="U990" i="1"/>
  <c r="R990" i="1"/>
  <c r="O990" i="1"/>
  <c r="L990" i="1"/>
  <c r="I990" i="1"/>
  <c r="AG989" i="1"/>
  <c r="AD989" i="1"/>
  <c r="AA989" i="1"/>
  <c r="X989" i="1"/>
  <c r="U989" i="1"/>
  <c r="R989" i="1"/>
  <c r="O989" i="1"/>
  <c r="L989" i="1"/>
  <c r="I989" i="1"/>
  <c r="AG988" i="1"/>
  <c r="AD988" i="1"/>
  <c r="AA988" i="1"/>
  <c r="X988" i="1"/>
  <c r="U988" i="1"/>
  <c r="R988" i="1"/>
  <c r="O988" i="1"/>
  <c r="L988" i="1"/>
  <c r="I988" i="1"/>
  <c r="AJ987" i="1"/>
  <c r="AG987" i="1"/>
  <c r="AD987" i="1"/>
  <c r="AA987" i="1"/>
  <c r="X987" i="1"/>
  <c r="U987" i="1"/>
  <c r="R987" i="1"/>
  <c r="O987" i="1"/>
  <c r="L987" i="1"/>
  <c r="I987" i="1"/>
  <c r="AG986" i="1"/>
  <c r="AD986" i="1"/>
  <c r="AA986" i="1"/>
  <c r="X986" i="1"/>
  <c r="U986" i="1"/>
  <c r="R986" i="1"/>
  <c r="O986" i="1"/>
  <c r="L986" i="1"/>
  <c r="I986" i="1"/>
  <c r="AG983" i="1"/>
  <c r="AD983" i="1"/>
  <c r="AA983" i="1"/>
  <c r="X983" i="1"/>
  <c r="U983" i="1"/>
  <c r="R983" i="1"/>
  <c r="O983" i="1"/>
  <c r="L983" i="1"/>
  <c r="I983" i="1"/>
  <c r="AG982" i="1"/>
  <c r="AD982" i="1"/>
  <c r="AA982" i="1"/>
  <c r="X982" i="1"/>
  <c r="U982" i="1"/>
  <c r="R982" i="1"/>
  <c r="O982" i="1"/>
  <c r="L982" i="1"/>
  <c r="I982" i="1"/>
  <c r="AG981" i="1"/>
  <c r="AD981" i="1"/>
  <c r="AA981" i="1"/>
  <c r="X981" i="1"/>
  <c r="U981" i="1"/>
  <c r="R981" i="1"/>
  <c r="O981" i="1"/>
  <c r="L981" i="1"/>
  <c r="I981" i="1"/>
  <c r="AG980" i="1"/>
  <c r="AD980" i="1"/>
  <c r="AA980" i="1"/>
  <c r="X980" i="1"/>
  <c r="U980" i="1"/>
  <c r="R980" i="1"/>
  <c r="O980" i="1"/>
  <c r="L980" i="1"/>
  <c r="I980" i="1"/>
  <c r="AG979" i="1"/>
  <c r="AD979" i="1"/>
  <c r="AA979" i="1"/>
  <c r="X979" i="1"/>
  <c r="U979" i="1"/>
  <c r="R979" i="1"/>
  <c r="O979" i="1"/>
  <c r="L979" i="1"/>
  <c r="I979" i="1"/>
  <c r="AG978" i="1"/>
  <c r="AD978" i="1"/>
  <c r="AA978" i="1"/>
  <c r="X978" i="1"/>
  <c r="U978" i="1"/>
  <c r="R978" i="1"/>
  <c r="O978" i="1"/>
  <c r="L978" i="1"/>
  <c r="I978" i="1"/>
  <c r="AG977" i="1"/>
  <c r="AD977" i="1"/>
  <c r="AA977" i="1"/>
  <c r="X977" i="1"/>
  <c r="U977" i="1"/>
  <c r="R977" i="1"/>
  <c r="O977" i="1"/>
  <c r="L977" i="1"/>
  <c r="I977" i="1"/>
  <c r="AG976" i="1"/>
  <c r="AD976" i="1"/>
  <c r="AA976" i="1"/>
  <c r="X976" i="1"/>
  <c r="U976" i="1"/>
  <c r="R976" i="1"/>
  <c r="O976" i="1"/>
  <c r="L976" i="1"/>
  <c r="I976" i="1"/>
  <c r="AG975" i="1"/>
  <c r="AD975" i="1"/>
  <c r="AA975" i="1"/>
  <c r="X975" i="1"/>
  <c r="U975" i="1"/>
  <c r="R975" i="1"/>
  <c r="O975" i="1"/>
  <c r="L975" i="1"/>
  <c r="I975" i="1"/>
  <c r="AG974" i="1"/>
  <c r="AD974" i="1"/>
  <c r="AA974" i="1"/>
  <c r="X974" i="1"/>
  <c r="U974" i="1"/>
  <c r="R974" i="1"/>
  <c r="O974" i="1"/>
  <c r="L974" i="1"/>
  <c r="I974" i="1"/>
  <c r="AJ973" i="1"/>
  <c r="AG973" i="1"/>
  <c r="AD973" i="1"/>
  <c r="AA973" i="1"/>
  <c r="X973" i="1"/>
  <c r="U973" i="1"/>
  <c r="R973" i="1"/>
  <c r="O973" i="1"/>
  <c r="L973" i="1"/>
  <c r="I973" i="1"/>
  <c r="AG972" i="1"/>
  <c r="AD972" i="1"/>
  <c r="AA972" i="1"/>
  <c r="X972" i="1"/>
  <c r="U972" i="1"/>
  <c r="R972" i="1"/>
  <c r="O972" i="1"/>
  <c r="L972" i="1"/>
  <c r="I972" i="1"/>
  <c r="AG180" i="1"/>
  <c r="AD180" i="1"/>
  <c r="AA180" i="1"/>
  <c r="X180" i="1"/>
  <c r="U180" i="1"/>
  <c r="R180" i="1"/>
  <c r="O180" i="1"/>
  <c r="L180" i="1"/>
  <c r="I180" i="1"/>
  <c r="AG179" i="1"/>
  <c r="AD179" i="1"/>
  <c r="AA179" i="1"/>
  <c r="X179" i="1"/>
  <c r="U179" i="1"/>
  <c r="R179" i="1"/>
  <c r="O179" i="1"/>
  <c r="L179" i="1"/>
  <c r="I179" i="1"/>
  <c r="AG178" i="1"/>
  <c r="AD178" i="1"/>
  <c r="AA178" i="1"/>
  <c r="X178" i="1"/>
  <c r="U178" i="1"/>
  <c r="R178" i="1"/>
  <c r="O178" i="1"/>
  <c r="L178" i="1"/>
  <c r="I178" i="1"/>
  <c r="AG177" i="1"/>
  <c r="AD177" i="1"/>
  <c r="AA177" i="1"/>
  <c r="X177" i="1"/>
  <c r="U177" i="1"/>
  <c r="R177" i="1"/>
  <c r="O177" i="1"/>
  <c r="L177" i="1"/>
  <c r="I177" i="1"/>
  <c r="AG176" i="1"/>
  <c r="AD176" i="1"/>
  <c r="AA176" i="1"/>
  <c r="X176" i="1"/>
  <c r="U176" i="1"/>
  <c r="R176" i="1"/>
  <c r="O176" i="1"/>
  <c r="L176" i="1"/>
  <c r="I176" i="1"/>
  <c r="AG175" i="1"/>
  <c r="AD175" i="1"/>
  <c r="AA175" i="1"/>
  <c r="X175" i="1"/>
  <c r="U175" i="1"/>
  <c r="R175" i="1"/>
  <c r="O175" i="1"/>
  <c r="L175" i="1"/>
  <c r="I175" i="1"/>
  <c r="AG174" i="1"/>
  <c r="AD174" i="1"/>
  <c r="AA174" i="1"/>
  <c r="X174" i="1"/>
  <c r="U174" i="1"/>
  <c r="R174" i="1"/>
  <c r="O174" i="1"/>
  <c r="L174" i="1"/>
  <c r="I174" i="1"/>
  <c r="AG173" i="1"/>
  <c r="AD173" i="1"/>
  <c r="AA173" i="1"/>
  <c r="X173" i="1"/>
  <c r="U173" i="1"/>
  <c r="R173" i="1"/>
  <c r="O173" i="1"/>
  <c r="L173" i="1"/>
  <c r="I173" i="1"/>
  <c r="AG172" i="1"/>
  <c r="AD172" i="1"/>
  <c r="AA172" i="1"/>
  <c r="X172" i="1"/>
  <c r="U172" i="1"/>
  <c r="R172" i="1"/>
  <c r="O172" i="1"/>
  <c r="L172" i="1"/>
  <c r="I172" i="1"/>
  <c r="AG969" i="1"/>
  <c r="AD969" i="1"/>
  <c r="AA969" i="1"/>
  <c r="X969" i="1"/>
  <c r="U969" i="1"/>
  <c r="R969" i="1"/>
  <c r="O969" i="1"/>
  <c r="L969" i="1"/>
  <c r="I969" i="1"/>
  <c r="AG968" i="1"/>
  <c r="AD968" i="1"/>
  <c r="AA968" i="1"/>
  <c r="X968" i="1"/>
  <c r="U968" i="1"/>
  <c r="R968" i="1"/>
  <c r="O968" i="1"/>
  <c r="L968" i="1"/>
  <c r="I968" i="1"/>
  <c r="AG967" i="1"/>
  <c r="AD967" i="1"/>
  <c r="AA967" i="1"/>
  <c r="X967" i="1"/>
  <c r="U967" i="1"/>
  <c r="R967" i="1"/>
  <c r="O967" i="1"/>
  <c r="L967" i="1"/>
  <c r="I967" i="1"/>
  <c r="AG966" i="1"/>
  <c r="AD966" i="1"/>
  <c r="AA966" i="1"/>
  <c r="X966" i="1"/>
  <c r="U966" i="1"/>
  <c r="R966" i="1"/>
  <c r="O966" i="1"/>
  <c r="L966" i="1"/>
  <c r="I966" i="1"/>
  <c r="AG965" i="1"/>
  <c r="AD965" i="1"/>
  <c r="AA965" i="1"/>
  <c r="X965" i="1"/>
  <c r="U965" i="1"/>
  <c r="R965" i="1"/>
  <c r="O965" i="1"/>
  <c r="L965" i="1"/>
  <c r="I965" i="1"/>
  <c r="AG964" i="1"/>
  <c r="AD964" i="1"/>
  <c r="AA964" i="1"/>
  <c r="X964" i="1"/>
  <c r="U964" i="1"/>
  <c r="R964" i="1"/>
  <c r="O964" i="1"/>
  <c r="L964" i="1"/>
  <c r="I964" i="1"/>
  <c r="AG963" i="1"/>
  <c r="AD963" i="1"/>
  <c r="AA963" i="1"/>
  <c r="X963" i="1"/>
  <c r="U963" i="1"/>
  <c r="R963" i="1"/>
  <c r="O963" i="1"/>
  <c r="L963" i="1"/>
  <c r="I963" i="1"/>
  <c r="AG962" i="1"/>
  <c r="AD962" i="1"/>
  <c r="AA962" i="1"/>
  <c r="X962" i="1"/>
  <c r="U962" i="1"/>
  <c r="R962" i="1"/>
  <c r="O962" i="1"/>
  <c r="L962" i="1"/>
  <c r="I962" i="1"/>
  <c r="AG961" i="1"/>
  <c r="AD961" i="1"/>
  <c r="AA961" i="1"/>
  <c r="X961" i="1"/>
  <c r="U961" i="1"/>
  <c r="R961" i="1"/>
  <c r="O961" i="1"/>
  <c r="L961" i="1"/>
  <c r="I961" i="1"/>
  <c r="AG958" i="1"/>
  <c r="AD958" i="1"/>
  <c r="AA958" i="1"/>
  <c r="X958" i="1"/>
  <c r="U958" i="1"/>
  <c r="R958" i="1"/>
  <c r="O958" i="1"/>
  <c r="L958" i="1"/>
  <c r="I958" i="1"/>
  <c r="AG957" i="1"/>
  <c r="AD957" i="1"/>
  <c r="AA957" i="1"/>
  <c r="X957" i="1"/>
  <c r="U957" i="1"/>
  <c r="R957" i="1"/>
  <c r="O957" i="1"/>
  <c r="L957" i="1"/>
  <c r="I957" i="1"/>
  <c r="AG956" i="1"/>
  <c r="AD956" i="1"/>
  <c r="AA956" i="1"/>
  <c r="X956" i="1"/>
  <c r="U956" i="1"/>
  <c r="R956" i="1"/>
  <c r="O956" i="1"/>
  <c r="L956" i="1"/>
  <c r="I956" i="1"/>
  <c r="AG955" i="1"/>
  <c r="AD955" i="1"/>
  <c r="AA955" i="1"/>
  <c r="X955" i="1"/>
  <c r="U955" i="1"/>
  <c r="R955" i="1"/>
  <c r="O955" i="1"/>
  <c r="L955" i="1"/>
  <c r="I955" i="1"/>
  <c r="AG954" i="1"/>
  <c r="AD954" i="1"/>
  <c r="AA954" i="1"/>
  <c r="X954" i="1"/>
  <c r="U954" i="1"/>
  <c r="R954" i="1"/>
  <c r="O954" i="1"/>
  <c r="L954" i="1"/>
  <c r="I954" i="1"/>
  <c r="AG953" i="1"/>
  <c r="AD953" i="1"/>
  <c r="AA953" i="1"/>
  <c r="X953" i="1"/>
  <c r="U953" i="1"/>
  <c r="R953" i="1"/>
  <c r="O953" i="1"/>
  <c r="L953" i="1"/>
  <c r="I953" i="1"/>
  <c r="AG952" i="1"/>
  <c r="AD952" i="1"/>
  <c r="AA952" i="1"/>
  <c r="X952" i="1"/>
  <c r="U952" i="1"/>
  <c r="R952" i="1"/>
  <c r="O952" i="1"/>
  <c r="L952" i="1"/>
  <c r="I952" i="1"/>
  <c r="AG951" i="1"/>
  <c r="AD951" i="1"/>
  <c r="AA951" i="1"/>
  <c r="X951" i="1"/>
  <c r="U951" i="1"/>
  <c r="R951" i="1"/>
  <c r="O951" i="1"/>
  <c r="L951" i="1"/>
  <c r="I951" i="1"/>
  <c r="AG950" i="1"/>
  <c r="AD950" i="1"/>
  <c r="AA950" i="1"/>
  <c r="X950" i="1"/>
  <c r="U950" i="1"/>
  <c r="R950" i="1"/>
  <c r="O950" i="1"/>
  <c r="L950" i="1"/>
  <c r="I950" i="1"/>
  <c r="AG92" i="1"/>
  <c r="AD92" i="1"/>
  <c r="AA92" i="1"/>
  <c r="X92" i="1"/>
  <c r="U92" i="1"/>
  <c r="R92" i="1"/>
  <c r="O92" i="1"/>
  <c r="L92" i="1"/>
  <c r="I92" i="1"/>
  <c r="AG91" i="1"/>
  <c r="AD91" i="1"/>
  <c r="AA91" i="1"/>
  <c r="X91" i="1"/>
  <c r="U91" i="1"/>
  <c r="R91" i="1"/>
  <c r="O91" i="1"/>
  <c r="L91" i="1"/>
  <c r="I91" i="1"/>
  <c r="AG90" i="1"/>
  <c r="AD90" i="1"/>
  <c r="AA90" i="1"/>
  <c r="X90" i="1"/>
  <c r="U90" i="1"/>
  <c r="R90" i="1"/>
  <c r="O90" i="1"/>
  <c r="L90" i="1"/>
  <c r="I90" i="1"/>
  <c r="AG89" i="1"/>
  <c r="AD89" i="1"/>
  <c r="AA89" i="1"/>
  <c r="X89" i="1"/>
  <c r="U89" i="1"/>
  <c r="R89" i="1"/>
  <c r="O89" i="1"/>
  <c r="L89" i="1"/>
  <c r="I89" i="1"/>
  <c r="AG88" i="1"/>
  <c r="AD88" i="1"/>
  <c r="AA88" i="1"/>
  <c r="X88" i="1"/>
  <c r="U88" i="1"/>
  <c r="R88" i="1"/>
  <c r="O88" i="1"/>
  <c r="L88" i="1"/>
  <c r="I88" i="1"/>
  <c r="AG87" i="1"/>
  <c r="AD87" i="1"/>
  <c r="AA87" i="1"/>
  <c r="X87" i="1"/>
  <c r="U87" i="1"/>
  <c r="R87" i="1"/>
  <c r="O87" i="1"/>
  <c r="L87" i="1"/>
  <c r="I87" i="1"/>
  <c r="AG86" i="1"/>
  <c r="AD86" i="1"/>
  <c r="AA86" i="1"/>
  <c r="X86" i="1"/>
  <c r="U86" i="1"/>
  <c r="R86" i="1"/>
  <c r="O86" i="1"/>
  <c r="L86" i="1"/>
  <c r="I86" i="1"/>
  <c r="AG85" i="1"/>
  <c r="AD85" i="1"/>
  <c r="AA85" i="1"/>
  <c r="X85" i="1"/>
  <c r="U85" i="1"/>
  <c r="R85" i="1"/>
  <c r="O85" i="1"/>
  <c r="L85" i="1"/>
  <c r="I85" i="1"/>
  <c r="AG84" i="1"/>
  <c r="AD84" i="1"/>
  <c r="AA84" i="1"/>
  <c r="X84" i="1"/>
  <c r="U84" i="1"/>
  <c r="R84" i="1"/>
  <c r="O84" i="1"/>
  <c r="L84" i="1"/>
  <c r="I84" i="1"/>
  <c r="AG914" i="1"/>
  <c r="AD914" i="1"/>
  <c r="AA914" i="1"/>
  <c r="X914" i="1"/>
  <c r="U914" i="1"/>
  <c r="R914" i="1"/>
  <c r="O914" i="1"/>
  <c r="L914" i="1"/>
  <c r="I914" i="1"/>
  <c r="AG913" i="1"/>
  <c r="AD913" i="1"/>
  <c r="AA913" i="1"/>
  <c r="X913" i="1"/>
  <c r="U913" i="1"/>
  <c r="R913" i="1"/>
  <c r="O913" i="1"/>
  <c r="L913" i="1"/>
  <c r="I913" i="1"/>
  <c r="AG912" i="1"/>
  <c r="AD912" i="1"/>
  <c r="AA912" i="1"/>
  <c r="X912" i="1"/>
  <c r="U912" i="1"/>
  <c r="R912" i="1"/>
  <c r="O912" i="1"/>
  <c r="L912" i="1"/>
  <c r="I912" i="1"/>
  <c r="AG911" i="1"/>
  <c r="AD911" i="1"/>
  <c r="AA911" i="1"/>
  <c r="X911" i="1"/>
  <c r="U911" i="1"/>
  <c r="R911" i="1"/>
  <c r="O911" i="1"/>
  <c r="L911" i="1"/>
  <c r="I911" i="1"/>
  <c r="AG910" i="1"/>
  <c r="AD910" i="1"/>
  <c r="AA910" i="1"/>
  <c r="X910" i="1"/>
  <c r="U910" i="1"/>
  <c r="R910" i="1"/>
  <c r="O910" i="1"/>
  <c r="L910" i="1"/>
  <c r="I910" i="1"/>
  <c r="AG909" i="1"/>
  <c r="AD909" i="1"/>
  <c r="AA909" i="1"/>
  <c r="X909" i="1"/>
  <c r="U909" i="1"/>
  <c r="R909" i="1"/>
  <c r="O909" i="1"/>
  <c r="L909" i="1"/>
  <c r="I909" i="1"/>
  <c r="AG908" i="1"/>
  <c r="AD908" i="1"/>
  <c r="AA908" i="1"/>
  <c r="X908" i="1"/>
  <c r="U908" i="1"/>
  <c r="R908" i="1"/>
  <c r="O908" i="1"/>
  <c r="L908" i="1"/>
  <c r="I908" i="1"/>
  <c r="AG907" i="1"/>
  <c r="AD907" i="1"/>
  <c r="AA907" i="1"/>
  <c r="X907" i="1"/>
  <c r="U907" i="1"/>
  <c r="R907" i="1"/>
  <c r="O907" i="1"/>
  <c r="L907" i="1"/>
  <c r="I907" i="1"/>
  <c r="AG906" i="1"/>
  <c r="AD906" i="1"/>
  <c r="AA906" i="1"/>
  <c r="X906" i="1"/>
  <c r="U906" i="1"/>
  <c r="R906" i="1"/>
  <c r="O906" i="1"/>
  <c r="L906" i="1"/>
  <c r="I906" i="1"/>
  <c r="AG649" i="1"/>
  <c r="AD649" i="1"/>
  <c r="AA649" i="1"/>
  <c r="X649" i="1"/>
  <c r="U649" i="1"/>
  <c r="R649" i="1"/>
  <c r="O649" i="1"/>
  <c r="L649" i="1"/>
  <c r="I649" i="1"/>
  <c r="AG648" i="1"/>
  <c r="AD648" i="1"/>
  <c r="AA648" i="1"/>
  <c r="X648" i="1"/>
  <c r="U648" i="1"/>
  <c r="R648" i="1"/>
  <c r="O648" i="1"/>
  <c r="L648" i="1"/>
  <c r="I648" i="1"/>
  <c r="AG647" i="1"/>
  <c r="AD647" i="1"/>
  <c r="AA647" i="1"/>
  <c r="X647" i="1"/>
  <c r="U647" i="1"/>
  <c r="R647" i="1"/>
  <c r="O647" i="1"/>
  <c r="L647" i="1"/>
  <c r="I647" i="1"/>
  <c r="AG646" i="1"/>
  <c r="AD646" i="1"/>
  <c r="AA646" i="1"/>
  <c r="X646" i="1"/>
  <c r="U646" i="1"/>
  <c r="R646" i="1"/>
  <c r="O646" i="1"/>
  <c r="L646" i="1"/>
  <c r="I646" i="1"/>
  <c r="AG645" i="1"/>
  <c r="AD645" i="1"/>
  <c r="AA645" i="1"/>
  <c r="X645" i="1"/>
  <c r="U645" i="1"/>
  <c r="R645" i="1"/>
  <c r="O645" i="1"/>
  <c r="L645" i="1"/>
  <c r="I645" i="1"/>
  <c r="AG644" i="1"/>
  <c r="AD644" i="1"/>
  <c r="AA644" i="1"/>
  <c r="X644" i="1"/>
  <c r="U644" i="1"/>
  <c r="R644" i="1"/>
  <c r="O644" i="1"/>
  <c r="L644" i="1"/>
  <c r="I644" i="1"/>
  <c r="AG643" i="1"/>
  <c r="AD643" i="1"/>
  <c r="AA643" i="1"/>
  <c r="X643" i="1"/>
  <c r="U643" i="1"/>
  <c r="R643" i="1"/>
  <c r="O643" i="1"/>
  <c r="L643" i="1"/>
  <c r="I643" i="1"/>
  <c r="AG642" i="1"/>
  <c r="AD642" i="1"/>
  <c r="AA642" i="1"/>
  <c r="X642" i="1"/>
  <c r="U642" i="1"/>
  <c r="R642" i="1"/>
  <c r="O642" i="1"/>
  <c r="L642" i="1"/>
  <c r="I642" i="1"/>
  <c r="AG641" i="1"/>
  <c r="AD641" i="1"/>
  <c r="AA641" i="1"/>
  <c r="X641" i="1"/>
  <c r="U641" i="1"/>
  <c r="R641" i="1"/>
  <c r="O641" i="1"/>
  <c r="L641" i="1"/>
  <c r="I641" i="1"/>
  <c r="AG903" i="1"/>
  <c r="AD903" i="1"/>
  <c r="AA903" i="1"/>
  <c r="X903" i="1"/>
  <c r="U903" i="1"/>
  <c r="R903" i="1"/>
  <c r="O903" i="1"/>
  <c r="L903" i="1"/>
  <c r="I903" i="1"/>
  <c r="AG902" i="1"/>
  <c r="AD902" i="1"/>
  <c r="AA902" i="1"/>
  <c r="X902" i="1"/>
  <c r="U902" i="1"/>
  <c r="R902" i="1"/>
  <c r="O902" i="1"/>
  <c r="L902" i="1"/>
  <c r="I902" i="1"/>
  <c r="AG901" i="1"/>
  <c r="AD901" i="1"/>
  <c r="AA901" i="1"/>
  <c r="X901" i="1"/>
  <c r="U901" i="1"/>
  <c r="R901" i="1"/>
  <c r="O901" i="1"/>
  <c r="L901" i="1"/>
  <c r="I901" i="1"/>
  <c r="AG900" i="1"/>
  <c r="AD900" i="1"/>
  <c r="AA900" i="1"/>
  <c r="X900" i="1"/>
  <c r="U900" i="1"/>
  <c r="R900" i="1"/>
  <c r="O900" i="1"/>
  <c r="L900" i="1"/>
  <c r="I900" i="1"/>
  <c r="AG899" i="1"/>
  <c r="AD899" i="1"/>
  <c r="AA899" i="1"/>
  <c r="X899" i="1"/>
  <c r="U899" i="1"/>
  <c r="R899" i="1"/>
  <c r="O899" i="1"/>
  <c r="L899" i="1"/>
  <c r="I899" i="1"/>
  <c r="AG898" i="1"/>
  <c r="AD898" i="1"/>
  <c r="AA898" i="1"/>
  <c r="X898" i="1"/>
  <c r="U898" i="1"/>
  <c r="R898" i="1"/>
  <c r="O898" i="1"/>
  <c r="L898" i="1"/>
  <c r="I898" i="1"/>
  <c r="AG897" i="1"/>
  <c r="AD897" i="1"/>
  <c r="AA897" i="1"/>
  <c r="X897" i="1"/>
  <c r="U897" i="1"/>
  <c r="R897" i="1"/>
  <c r="O897" i="1"/>
  <c r="L897" i="1"/>
  <c r="I897" i="1"/>
  <c r="AG896" i="1"/>
  <c r="AD896" i="1"/>
  <c r="AA896" i="1"/>
  <c r="X896" i="1"/>
  <c r="U896" i="1"/>
  <c r="R896" i="1"/>
  <c r="O896" i="1"/>
  <c r="L896" i="1"/>
  <c r="I896" i="1"/>
  <c r="AG895" i="1"/>
  <c r="AD895" i="1"/>
  <c r="AA895" i="1"/>
  <c r="X895" i="1"/>
  <c r="U895" i="1"/>
  <c r="R895" i="1"/>
  <c r="O895" i="1"/>
  <c r="L895" i="1"/>
  <c r="I895" i="1"/>
  <c r="AG892" i="1"/>
  <c r="AD892" i="1"/>
  <c r="AA892" i="1"/>
  <c r="X892" i="1"/>
  <c r="U892" i="1"/>
  <c r="R892" i="1"/>
  <c r="O892" i="1"/>
  <c r="L892" i="1"/>
  <c r="I892" i="1"/>
  <c r="AG891" i="1"/>
  <c r="AD891" i="1"/>
  <c r="AA891" i="1"/>
  <c r="X891" i="1"/>
  <c r="U891" i="1"/>
  <c r="R891" i="1"/>
  <c r="O891" i="1"/>
  <c r="L891" i="1"/>
  <c r="I891" i="1"/>
  <c r="AG890" i="1"/>
  <c r="AD890" i="1"/>
  <c r="AA890" i="1"/>
  <c r="X890" i="1"/>
  <c r="U890" i="1"/>
  <c r="R890" i="1"/>
  <c r="O890" i="1"/>
  <c r="L890" i="1"/>
  <c r="I890" i="1"/>
  <c r="AG889" i="1"/>
  <c r="AD889" i="1"/>
  <c r="AA889" i="1"/>
  <c r="X889" i="1"/>
  <c r="U889" i="1"/>
  <c r="R889" i="1"/>
  <c r="O889" i="1"/>
  <c r="L889" i="1"/>
  <c r="I889" i="1"/>
  <c r="AG888" i="1"/>
  <c r="AD888" i="1"/>
  <c r="AA888" i="1"/>
  <c r="X888" i="1"/>
  <c r="U888" i="1"/>
  <c r="R888" i="1"/>
  <c r="O888" i="1"/>
  <c r="L888" i="1"/>
  <c r="I888" i="1"/>
  <c r="AG887" i="1"/>
  <c r="AD887" i="1"/>
  <c r="AA887" i="1"/>
  <c r="X887" i="1"/>
  <c r="U887" i="1"/>
  <c r="R887" i="1"/>
  <c r="O887" i="1"/>
  <c r="L887" i="1"/>
  <c r="I887" i="1"/>
  <c r="AG886" i="1"/>
  <c r="AD886" i="1"/>
  <c r="AA886" i="1"/>
  <c r="X886" i="1"/>
  <c r="U886" i="1"/>
  <c r="R886" i="1"/>
  <c r="O886" i="1"/>
  <c r="L886" i="1"/>
  <c r="I886" i="1"/>
  <c r="AG885" i="1"/>
  <c r="AD885" i="1"/>
  <c r="AA885" i="1"/>
  <c r="X885" i="1"/>
  <c r="U885" i="1"/>
  <c r="R885" i="1"/>
  <c r="O885" i="1"/>
  <c r="L885" i="1"/>
  <c r="I885" i="1"/>
  <c r="AG884" i="1"/>
  <c r="AD884" i="1"/>
  <c r="AA884" i="1"/>
  <c r="X884" i="1"/>
  <c r="U884" i="1"/>
  <c r="R884" i="1"/>
  <c r="O884" i="1"/>
  <c r="L884" i="1"/>
  <c r="I884" i="1"/>
  <c r="AG881" i="1"/>
  <c r="AD881" i="1"/>
  <c r="AA881" i="1"/>
  <c r="X881" i="1"/>
  <c r="U881" i="1"/>
  <c r="R881" i="1"/>
  <c r="O881" i="1"/>
  <c r="L881" i="1"/>
  <c r="I881" i="1"/>
  <c r="AG880" i="1"/>
  <c r="AD880" i="1"/>
  <c r="AA880" i="1"/>
  <c r="X880" i="1"/>
  <c r="U880" i="1"/>
  <c r="R880" i="1"/>
  <c r="O880" i="1"/>
  <c r="L880" i="1"/>
  <c r="I880" i="1"/>
  <c r="AG879" i="1"/>
  <c r="AD879" i="1"/>
  <c r="AA879" i="1"/>
  <c r="X879" i="1"/>
  <c r="U879" i="1"/>
  <c r="R879" i="1"/>
  <c r="O879" i="1"/>
  <c r="L879" i="1"/>
  <c r="I879" i="1"/>
  <c r="AG878" i="1"/>
  <c r="AD878" i="1"/>
  <c r="AA878" i="1"/>
  <c r="X878" i="1"/>
  <c r="U878" i="1"/>
  <c r="R878" i="1"/>
  <c r="O878" i="1"/>
  <c r="I878" i="1"/>
  <c r="AG877" i="1"/>
  <c r="AD877" i="1"/>
  <c r="AA877" i="1"/>
  <c r="X877" i="1"/>
  <c r="U877" i="1"/>
  <c r="R877" i="1"/>
  <c r="O877" i="1"/>
  <c r="L877" i="1"/>
  <c r="I877" i="1"/>
  <c r="AG876" i="1"/>
  <c r="AD876" i="1"/>
  <c r="AA876" i="1"/>
  <c r="X876" i="1"/>
  <c r="U876" i="1"/>
  <c r="R876" i="1"/>
  <c r="O876" i="1"/>
  <c r="L876" i="1"/>
  <c r="I876" i="1"/>
  <c r="AG875" i="1"/>
  <c r="AD875" i="1"/>
  <c r="AA875" i="1"/>
  <c r="X875" i="1"/>
  <c r="U875" i="1"/>
  <c r="R875" i="1"/>
  <c r="O875" i="1"/>
  <c r="L875" i="1"/>
  <c r="I875" i="1"/>
  <c r="AG874" i="1"/>
  <c r="AD874" i="1"/>
  <c r="AA874" i="1"/>
  <c r="X874" i="1"/>
  <c r="U874" i="1"/>
  <c r="R874" i="1"/>
  <c r="O874" i="1"/>
  <c r="L874" i="1"/>
  <c r="I874" i="1"/>
  <c r="AG873" i="1"/>
  <c r="AD873" i="1"/>
  <c r="AA873" i="1"/>
  <c r="X873" i="1"/>
  <c r="U873" i="1"/>
  <c r="R873" i="1"/>
  <c r="O873" i="1"/>
  <c r="L873" i="1"/>
  <c r="I873" i="1"/>
  <c r="AG59" i="1"/>
  <c r="AD59" i="1"/>
  <c r="AA59" i="1"/>
  <c r="X59" i="1"/>
  <c r="U59" i="1"/>
  <c r="R59" i="1"/>
  <c r="O59" i="1"/>
  <c r="L59" i="1"/>
  <c r="I59" i="1"/>
  <c r="AG58" i="1"/>
  <c r="AD58" i="1"/>
  <c r="AA58" i="1"/>
  <c r="X58" i="1"/>
  <c r="U58" i="1"/>
  <c r="R58" i="1"/>
  <c r="O58" i="1"/>
  <c r="L58" i="1"/>
  <c r="I58" i="1"/>
  <c r="AG57" i="1"/>
  <c r="AD57" i="1"/>
  <c r="AA57" i="1"/>
  <c r="X57" i="1"/>
  <c r="U57" i="1"/>
  <c r="R57" i="1"/>
  <c r="O57" i="1"/>
  <c r="L57" i="1"/>
  <c r="I57" i="1"/>
  <c r="AG56" i="1"/>
  <c r="AD56" i="1"/>
  <c r="AA56" i="1"/>
  <c r="X56" i="1"/>
  <c r="U56" i="1"/>
  <c r="R56" i="1"/>
  <c r="O56" i="1"/>
  <c r="L56" i="1"/>
  <c r="I56" i="1"/>
  <c r="AG55" i="1"/>
  <c r="AD55" i="1"/>
  <c r="AA55" i="1"/>
  <c r="X55" i="1"/>
  <c r="U55" i="1"/>
  <c r="R55" i="1"/>
  <c r="O55" i="1"/>
  <c r="L55" i="1"/>
  <c r="I55" i="1"/>
  <c r="AG54" i="1"/>
  <c r="AD54" i="1"/>
  <c r="AA54" i="1"/>
  <c r="X54" i="1"/>
  <c r="U54" i="1"/>
  <c r="R54" i="1"/>
  <c r="O54" i="1"/>
  <c r="L54" i="1"/>
  <c r="I54" i="1"/>
  <c r="AG53" i="1"/>
  <c r="AD53" i="1"/>
  <c r="AA53" i="1"/>
  <c r="X53" i="1"/>
  <c r="U53" i="1"/>
  <c r="R53" i="1"/>
  <c r="O53" i="1"/>
  <c r="L53" i="1"/>
  <c r="I53" i="1"/>
  <c r="AG52" i="1"/>
  <c r="AD52" i="1"/>
  <c r="AA52" i="1"/>
  <c r="X52" i="1"/>
  <c r="U52" i="1"/>
  <c r="R52" i="1"/>
  <c r="O52" i="1"/>
  <c r="L52" i="1"/>
  <c r="I52" i="1"/>
  <c r="AG51" i="1"/>
  <c r="AD51" i="1"/>
  <c r="AA51" i="1"/>
  <c r="X51" i="1"/>
  <c r="U51" i="1"/>
  <c r="R51" i="1"/>
  <c r="O51" i="1"/>
  <c r="L51" i="1"/>
  <c r="I51" i="1"/>
  <c r="AG870" i="1"/>
  <c r="AD870" i="1"/>
  <c r="AA870" i="1"/>
  <c r="X870" i="1"/>
  <c r="U870" i="1"/>
  <c r="R870" i="1"/>
  <c r="O870" i="1"/>
  <c r="L870" i="1"/>
  <c r="I870" i="1"/>
  <c r="AG869" i="1"/>
  <c r="AD869" i="1"/>
  <c r="AA869" i="1"/>
  <c r="X869" i="1"/>
  <c r="U869" i="1"/>
  <c r="R869" i="1"/>
  <c r="O869" i="1"/>
  <c r="L869" i="1"/>
  <c r="I869" i="1"/>
  <c r="AG868" i="1"/>
  <c r="AD868" i="1"/>
  <c r="AA868" i="1"/>
  <c r="X868" i="1"/>
  <c r="U868" i="1"/>
  <c r="R868" i="1"/>
  <c r="O868" i="1"/>
  <c r="L868" i="1"/>
  <c r="I868" i="1"/>
  <c r="AG867" i="1"/>
  <c r="AD867" i="1"/>
  <c r="AA867" i="1"/>
  <c r="X867" i="1"/>
  <c r="U867" i="1"/>
  <c r="R867" i="1"/>
  <c r="O867" i="1"/>
  <c r="L867" i="1"/>
  <c r="I867" i="1"/>
  <c r="AG866" i="1"/>
  <c r="AD866" i="1"/>
  <c r="AA866" i="1"/>
  <c r="X866" i="1"/>
  <c r="U866" i="1"/>
  <c r="R866" i="1"/>
  <c r="O866" i="1"/>
  <c r="L866" i="1"/>
  <c r="I866" i="1"/>
  <c r="AG865" i="1"/>
  <c r="AD865" i="1"/>
  <c r="AA865" i="1"/>
  <c r="X865" i="1"/>
  <c r="U865" i="1"/>
  <c r="R865" i="1"/>
  <c r="O865" i="1"/>
  <c r="L865" i="1"/>
  <c r="I865" i="1"/>
  <c r="AG864" i="1"/>
  <c r="AD864" i="1"/>
  <c r="AA864" i="1"/>
  <c r="X864" i="1"/>
  <c r="U864" i="1"/>
  <c r="R864" i="1"/>
  <c r="O864" i="1"/>
  <c r="L864" i="1"/>
  <c r="I864" i="1"/>
  <c r="AG863" i="1"/>
  <c r="AD863" i="1"/>
  <c r="AA863" i="1"/>
  <c r="X863" i="1"/>
  <c r="U863" i="1"/>
  <c r="R863" i="1"/>
  <c r="O863" i="1"/>
  <c r="L863" i="1"/>
  <c r="I863" i="1"/>
  <c r="AG862" i="1"/>
  <c r="AD862" i="1"/>
  <c r="AA862" i="1"/>
  <c r="X862" i="1"/>
  <c r="U862" i="1"/>
  <c r="R862" i="1"/>
  <c r="O862" i="1"/>
  <c r="L862" i="1"/>
  <c r="I862" i="1"/>
  <c r="AG861" i="1"/>
  <c r="AD861" i="1"/>
  <c r="AA861" i="1"/>
  <c r="X861" i="1"/>
  <c r="U861" i="1"/>
  <c r="R861" i="1"/>
  <c r="O861" i="1"/>
  <c r="L861" i="1"/>
  <c r="I861" i="1"/>
  <c r="AJ860" i="1"/>
  <c r="AG860" i="1"/>
  <c r="AD860" i="1"/>
  <c r="AA860" i="1"/>
  <c r="X860" i="1"/>
  <c r="U860" i="1"/>
  <c r="O860" i="1"/>
  <c r="L860" i="1"/>
  <c r="I860" i="1"/>
  <c r="AG859" i="1"/>
  <c r="AD859" i="1"/>
  <c r="AA859" i="1"/>
  <c r="X859" i="1"/>
  <c r="U859" i="1"/>
  <c r="R859" i="1"/>
  <c r="O859" i="1"/>
  <c r="L859" i="1"/>
  <c r="I859" i="1"/>
  <c r="AG627" i="1"/>
  <c r="AD627" i="1"/>
  <c r="AA627" i="1"/>
  <c r="X627" i="1"/>
  <c r="U627" i="1"/>
  <c r="R627" i="1"/>
  <c r="O627" i="1"/>
  <c r="L627" i="1"/>
  <c r="I627" i="1"/>
  <c r="AG626" i="1"/>
  <c r="AD626" i="1"/>
  <c r="AA626" i="1"/>
  <c r="X626" i="1"/>
  <c r="U626" i="1"/>
  <c r="R626" i="1"/>
  <c r="O626" i="1"/>
  <c r="L626" i="1"/>
  <c r="I626" i="1"/>
  <c r="AG625" i="1"/>
  <c r="AD625" i="1"/>
  <c r="AA625" i="1"/>
  <c r="X625" i="1"/>
  <c r="U625" i="1"/>
  <c r="R625" i="1"/>
  <c r="O625" i="1"/>
  <c r="L625" i="1"/>
  <c r="I625" i="1"/>
  <c r="AG624" i="1"/>
  <c r="AD624" i="1"/>
  <c r="AA624" i="1"/>
  <c r="X624" i="1"/>
  <c r="U624" i="1"/>
  <c r="R624" i="1"/>
  <c r="O624" i="1"/>
  <c r="L624" i="1"/>
  <c r="I624" i="1"/>
  <c r="AG623" i="1"/>
  <c r="AD623" i="1"/>
  <c r="AA623" i="1"/>
  <c r="X623" i="1"/>
  <c r="U623" i="1"/>
  <c r="R623" i="1"/>
  <c r="O623" i="1"/>
  <c r="L623" i="1"/>
  <c r="I623" i="1"/>
  <c r="AG622" i="1"/>
  <c r="AD622" i="1"/>
  <c r="AA622" i="1"/>
  <c r="X622" i="1"/>
  <c r="U622" i="1"/>
  <c r="R622" i="1"/>
  <c r="O622" i="1"/>
  <c r="L622" i="1"/>
  <c r="I622" i="1"/>
  <c r="AG621" i="1"/>
  <c r="AD621" i="1"/>
  <c r="AA621" i="1"/>
  <c r="X621" i="1"/>
  <c r="U621" i="1"/>
  <c r="R621" i="1"/>
  <c r="O621" i="1"/>
  <c r="L621" i="1"/>
  <c r="I621" i="1"/>
  <c r="AG620" i="1"/>
  <c r="AD620" i="1"/>
  <c r="AA620" i="1"/>
  <c r="X620" i="1"/>
  <c r="U620" i="1"/>
  <c r="R620" i="1"/>
  <c r="O620" i="1"/>
  <c r="L620" i="1"/>
  <c r="I620" i="1"/>
  <c r="AG619" i="1"/>
  <c r="AD619" i="1"/>
  <c r="AA619" i="1"/>
  <c r="X619" i="1"/>
  <c r="U619" i="1"/>
  <c r="R619" i="1"/>
  <c r="O619" i="1"/>
  <c r="L619" i="1"/>
  <c r="I619" i="1"/>
  <c r="AG638" i="1"/>
  <c r="AD638" i="1"/>
  <c r="AA638" i="1"/>
  <c r="X638" i="1"/>
  <c r="U638" i="1"/>
  <c r="R638" i="1"/>
  <c r="O638" i="1"/>
  <c r="L638" i="1"/>
  <c r="I638" i="1"/>
  <c r="AG637" i="1"/>
  <c r="AD637" i="1"/>
  <c r="AA637" i="1"/>
  <c r="X637" i="1"/>
  <c r="U637" i="1"/>
  <c r="R637" i="1"/>
  <c r="O637" i="1"/>
  <c r="L637" i="1"/>
  <c r="I637" i="1"/>
  <c r="AG636" i="1"/>
  <c r="AD636" i="1"/>
  <c r="AA636" i="1"/>
  <c r="X636" i="1"/>
  <c r="U636" i="1"/>
  <c r="R636" i="1"/>
  <c r="O636" i="1"/>
  <c r="L636" i="1"/>
  <c r="I636" i="1"/>
  <c r="AG635" i="1"/>
  <c r="AD635" i="1"/>
  <c r="AA635" i="1"/>
  <c r="X635" i="1"/>
  <c r="U635" i="1"/>
  <c r="R635" i="1"/>
  <c r="O635" i="1"/>
  <c r="L635" i="1"/>
  <c r="I635" i="1"/>
  <c r="AG634" i="1"/>
  <c r="AD634" i="1"/>
  <c r="AA634" i="1"/>
  <c r="X634" i="1"/>
  <c r="U634" i="1"/>
  <c r="R634" i="1"/>
  <c r="O634" i="1"/>
  <c r="L634" i="1"/>
  <c r="I634" i="1"/>
  <c r="AG633" i="1"/>
  <c r="AD633" i="1"/>
  <c r="AA633" i="1"/>
  <c r="X633" i="1"/>
  <c r="U633" i="1"/>
  <c r="R633" i="1"/>
  <c r="O633" i="1"/>
  <c r="L633" i="1"/>
  <c r="I633" i="1"/>
  <c r="AG632" i="1"/>
  <c r="AD632" i="1"/>
  <c r="AA632" i="1"/>
  <c r="X632" i="1"/>
  <c r="U632" i="1"/>
  <c r="R632" i="1"/>
  <c r="O632" i="1"/>
  <c r="L632" i="1"/>
  <c r="I632" i="1"/>
  <c r="AG631" i="1"/>
  <c r="AD631" i="1"/>
  <c r="AA631" i="1"/>
  <c r="X631" i="1"/>
  <c r="U631" i="1"/>
  <c r="R631" i="1"/>
  <c r="O631" i="1"/>
  <c r="L631" i="1"/>
  <c r="I631" i="1"/>
  <c r="AG630" i="1"/>
  <c r="AD630" i="1"/>
  <c r="AA630" i="1"/>
  <c r="X630" i="1"/>
  <c r="U630" i="1"/>
  <c r="R630" i="1"/>
  <c r="O630" i="1"/>
  <c r="L630" i="1"/>
  <c r="I630" i="1"/>
  <c r="AG616" i="1"/>
  <c r="AD616" i="1"/>
  <c r="AA616" i="1"/>
  <c r="X616" i="1"/>
  <c r="U616" i="1"/>
  <c r="R616" i="1"/>
  <c r="O616" i="1"/>
  <c r="L616" i="1"/>
  <c r="I616" i="1"/>
  <c r="AG615" i="1"/>
  <c r="AD615" i="1"/>
  <c r="AA615" i="1"/>
  <c r="X615" i="1"/>
  <c r="U615" i="1"/>
  <c r="R615" i="1"/>
  <c r="O615" i="1"/>
  <c r="L615" i="1"/>
  <c r="I615" i="1"/>
  <c r="AG614" i="1"/>
  <c r="AD614" i="1"/>
  <c r="AA614" i="1"/>
  <c r="X614" i="1"/>
  <c r="U614" i="1"/>
  <c r="R614" i="1"/>
  <c r="O614" i="1"/>
  <c r="L614" i="1"/>
  <c r="I614" i="1"/>
  <c r="AG613" i="1"/>
  <c r="AD613" i="1"/>
  <c r="AA613" i="1"/>
  <c r="X613" i="1"/>
  <c r="U613" i="1"/>
  <c r="R613" i="1"/>
  <c r="O613" i="1"/>
  <c r="L613" i="1"/>
  <c r="I613" i="1"/>
  <c r="AG612" i="1"/>
  <c r="AD612" i="1"/>
  <c r="AA612" i="1"/>
  <c r="X612" i="1"/>
  <c r="U612" i="1"/>
  <c r="R612" i="1"/>
  <c r="O612" i="1"/>
  <c r="L612" i="1"/>
  <c r="I612" i="1"/>
  <c r="AG611" i="1"/>
  <c r="AD611" i="1"/>
  <c r="AA611" i="1"/>
  <c r="X611" i="1"/>
  <c r="U611" i="1"/>
  <c r="R611" i="1"/>
  <c r="O611" i="1"/>
  <c r="L611" i="1"/>
  <c r="I611" i="1"/>
  <c r="AG610" i="1"/>
  <c r="AD610" i="1"/>
  <c r="AA610" i="1"/>
  <c r="X610" i="1"/>
  <c r="U610" i="1"/>
  <c r="R610" i="1"/>
  <c r="O610" i="1"/>
  <c r="L610" i="1"/>
  <c r="I610" i="1"/>
  <c r="AG609" i="1"/>
  <c r="AD609" i="1"/>
  <c r="AA609" i="1"/>
  <c r="X609" i="1"/>
  <c r="U609" i="1"/>
  <c r="R609" i="1"/>
  <c r="O609" i="1"/>
  <c r="L609" i="1"/>
  <c r="I609" i="1"/>
  <c r="AG608" i="1"/>
  <c r="AD608" i="1"/>
  <c r="AA608" i="1"/>
  <c r="X608" i="1"/>
  <c r="U608" i="1"/>
  <c r="R608" i="1"/>
  <c r="O608" i="1"/>
  <c r="L608" i="1"/>
  <c r="I608" i="1"/>
  <c r="AG605" i="1"/>
  <c r="AD605" i="1"/>
  <c r="AA605" i="1"/>
  <c r="X605" i="1"/>
  <c r="U605" i="1"/>
  <c r="R605" i="1"/>
  <c r="O605" i="1"/>
  <c r="L605" i="1"/>
  <c r="I605" i="1"/>
  <c r="AG604" i="1"/>
  <c r="AD604" i="1"/>
  <c r="AA604" i="1"/>
  <c r="X604" i="1"/>
  <c r="U604" i="1"/>
  <c r="R604" i="1"/>
  <c r="O604" i="1"/>
  <c r="L604" i="1"/>
  <c r="I604" i="1"/>
  <c r="AG603" i="1"/>
  <c r="AD603" i="1"/>
  <c r="AA603" i="1"/>
  <c r="X603" i="1"/>
  <c r="U603" i="1"/>
  <c r="R603" i="1"/>
  <c r="O603" i="1"/>
  <c r="L603" i="1"/>
  <c r="I603" i="1"/>
  <c r="AG602" i="1"/>
  <c r="AD602" i="1"/>
  <c r="AA602" i="1"/>
  <c r="X602" i="1"/>
  <c r="U602" i="1"/>
  <c r="AJ600" i="1" s="1"/>
  <c r="R602" i="1"/>
  <c r="O602" i="1"/>
  <c r="L602" i="1"/>
  <c r="I602" i="1"/>
  <c r="AG601" i="1"/>
  <c r="AD601" i="1"/>
  <c r="AA601" i="1"/>
  <c r="X601" i="1"/>
  <c r="U601" i="1"/>
  <c r="R601" i="1"/>
  <c r="O601" i="1"/>
  <c r="L601" i="1"/>
  <c r="I601" i="1"/>
  <c r="AG600" i="1"/>
  <c r="AD600" i="1"/>
  <c r="AA600" i="1"/>
  <c r="X600" i="1"/>
  <c r="U600" i="1"/>
  <c r="R600" i="1"/>
  <c r="O600" i="1"/>
  <c r="L600" i="1"/>
  <c r="I600" i="1"/>
  <c r="AG599" i="1"/>
  <c r="AD599" i="1"/>
  <c r="AA599" i="1"/>
  <c r="X599" i="1"/>
  <c r="U599" i="1"/>
  <c r="R599" i="1"/>
  <c r="O599" i="1"/>
  <c r="L599" i="1"/>
  <c r="I599" i="1"/>
  <c r="AG598" i="1"/>
  <c r="AD598" i="1"/>
  <c r="AA598" i="1"/>
  <c r="X598" i="1"/>
  <c r="U598" i="1"/>
  <c r="R598" i="1"/>
  <c r="O598" i="1"/>
  <c r="L598" i="1"/>
  <c r="I598" i="1"/>
  <c r="AG597" i="1"/>
  <c r="AD597" i="1"/>
  <c r="AA597" i="1"/>
  <c r="X597" i="1"/>
  <c r="U597" i="1"/>
  <c r="R597" i="1"/>
  <c r="O597" i="1"/>
  <c r="L597" i="1"/>
  <c r="I597" i="1"/>
  <c r="AG594" i="1"/>
  <c r="AD594" i="1"/>
  <c r="AA594" i="1"/>
  <c r="X594" i="1"/>
  <c r="U594" i="1"/>
  <c r="R594" i="1"/>
  <c r="O594" i="1"/>
  <c r="L594" i="1"/>
  <c r="I594" i="1"/>
  <c r="AG593" i="1"/>
  <c r="AD593" i="1"/>
  <c r="AA593" i="1"/>
  <c r="X593" i="1"/>
  <c r="U593" i="1"/>
  <c r="R593" i="1"/>
  <c r="O593" i="1"/>
  <c r="L593" i="1"/>
  <c r="I593" i="1"/>
  <c r="AG592" i="1"/>
  <c r="AD592" i="1"/>
  <c r="AA592" i="1"/>
  <c r="X592" i="1"/>
  <c r="U592" i="1"/>
  <c r="R592" i="1"/>
  <c r="O592" i="1"/>
  <c r="L592" i="1"/>
  <c r="I592" i="1"/>
  <c r="AG591" i="1"/>
  <c r="AD591" i="1"/>
  <c r="AA591" i="1"/>
  <c r="X591" i="1"/>
  <c r="U591" i="1"/>
  <c r="R591" i="1"/>
  <c r="O591" i="1"/>
  <c r="L591" i="1"/>
  <c r="I591" i="1"/>
  <c r="AG590" i="1"/>
  <c r="AD590" i="1"/>
  <c r="AA590" i="1"/>
  <c r="X590" i="1"/>
  <c r="U590" i="1"/>
  <c r="R590" i="1"/>
  <c r="O590" i="1"/>
  <c r="L590" i="1"/>
  <c r="I590" i="1"/>
  <c r="AG589" i="1"/>
  <c r="AD589" i="1"/>
  <c r="AA589" i="1"/>
  <c r="X589" i="1"/>
  <c r="U589" i="1"/>
  <c r="R589" i="1"/>
  <c r="O589" i="1"/>
  <c r="L589" i="1"/>
  <c r="I589" i="1"/>
  <c r="AG588" i="1"/>
  <c r="AD588" i="1"/>
  <c r="AA588" i="1"/>
  <c r="X588" i="1"/>
  <c r="U588" i="1"/>
  <c r="R588" i="1"/>
  <c r="O588" i="1"/>
  <c r="L588" i="1"/>
  <c r="I588" i="1"/>
  <c r="AG587" i="1"/>
  <c r="AD587" i="1"/>
  <c r="AA587" i="1"/>
  <c r="X587" i="1"/>
  <c r="U587" i="1"/>
  <c r="R587" i="1"/>
  <c r="O587" i="1"/>
  <c r="L587" i="1"/>
  <c r="I587" i="1"/>
  <c r="AG586" i="1"/>
  <c r="AD586" i="1"/>
  <c r="AA586" i="1"/>
  <c r="X586" i="1"/>
  <c r="U586" i="1"/>
  <c r="R586" i="1"/>
  <c r="O586" i="1"/>
  <c r="L586" i="1"/>
  <c r="I586" i="1"/>
  <c r="AG583" i="1"/>
  <c r="AD583" i="1"/>
  <c r="AA583" i="1"/>
  <c r="X583" i="1"/>
  <c r="U583" i="1"/>
  <c r="R583" i="1"/>
  <c r="O583" i="1"/>
  <c r="L583" i="1"/>
  <c r="I583" i="1"/>
  <c r="AG582" i="1"/>
  <c r="AD582" i="1"/>
  <c r="AA582" i="1"/>
  <c r="X582" i="1"/>
  <c r="U582" i="1"/>
  <c r="R582" i="1"/>
  <c r="O582" i="1"/>
  <c r="L582" i="1"/>
  <c r="I582" i="1"/>
  <c r="AG581" i="1"/>
  <c r="AD581" i="1"/>
  <c r="AA581" i="1"/>
  <c r="X581" i="1"/>
  <c r="U581" i="1"/>
  <c r="R581" i="1"/>
  <c r="O581" i="1"/>
  <c r="L581" i="1"/>
  <c r="I581" i="1"/>
  <c r="AG580" i="1"/>
  <c r="AD580" i="1"/>
  <c r="AA580" i="1"/>
  <c r="X580" i="1"/>
  <c r="U580" i="1"/>
  <c r="R580" i="1"/>
  <c r="O580" i="1"/>
  <c r="L580" i="1"/>
  <c r="I580" i="1"/>
  <c r="AG579" i="1"/>
  <c r="AD579" i="1"/>
  <c r="AA579" i="1"/>
  <c r="X579" i="1"/>
  <c r="U579" i="1"/>
  <c r="R579" i="1"/>
  <c r="O579" i="1"/>
  <c r="L579" i="1"/>
  <c r="I579" i="1"/>
  <c r="AG578" i="1"/>
  <c r="AD578" i="1"/>
  <c r="AA578" i="1"/>
  <c r="X578" i="1"/>
  <c r="U578" i="1"/>
  <c r="R578" i="1"/>
  <c r="O578" i="1"/>
  <c r="L578" i="1"/>
  <c r="I578" i="1"/>
  <c r="AG577" i="1"/>
  <c r="AD577" i="1"/>
  <c r="AA577" i="1"/>
  <c r="X577" i="1"/>
  <c r="U577" i="1"/>
  <c r="R577" i="1"/>
  <c r="O577" i="1"/>
  <c r="L577" i="1"/>
  <c r="I577" i="1"/>
  <c r="AG576" i="1"/>
  <c r="AD576" i="1"/>
  <c r="AA576" i="1"/>
  <c r="X576" i="1"/>
  <c r="U576" i="1"/>
  <c r="R576" i="1"/>
  <c r="O576" i="1"/>
  <c r="L576" i="1"/>
  <c r="I576" i="1"/>
  <c r="AG575" i="1"/>
  <c r="AD575" i="1"/>
  <c r="AA575" i="1"/>
  <c r="X575" i="1"/>
  <c r="U575" i="1"/>
  <c r="R575" i="1"/>
  <c r="O575" i="1"/>
  <c r="L575" i="1"/>
  <c r="I575" i="1"/>
  <c r="AG572" i="1"/>
  <c r="AD572" i="1"/>
  <c r="AA572" i="1"/>
  <c r="X572" i="1"/>
  <c r="U572" i="1"/>
  <c r="R572" i="1"/>
  <c r="O572" i="1"/>
  <c r="L572" i="1"/>
  <c r="I572" i="1"/>
  <c r="AG571" i="1"/>
  <c r="AD571" i="1"/>
  <c r="AA571" i="1"/>
  <c r="X571" i="1"/>
  <c r="U571" i="1"/>
  <c r="R571" i="1"/>
  <c r="O571" i="1"/>
  <c r="L571" i="1"/>
  <c r="I571" i="1"/>
  <c r="AG570" i="1"/>
  <c r="AD570" i="1"/>
  <c r="AA570" i="1"/>
  <c r="X570" i="1"/>
  <c r="U570" i="1"/>
  <c r="R570" i="1"/>
  <c r="O570" i="1"/>
  <c r="L570" i="1"/>
  <c r="I570" i="1"/>
  <c r="AG569" i="1"/>
  <c r="AD569" i="1"/>
  <c r="AA569" i="1"/>
  <c r="X569" i="1"/>
  <c r="U569" i="1"/>
  <c r="R569" i="1"/>
  <c r="O569" i="1"/>
  <c r="L569" i="1"/>
  <c r="I569" i="1"/>
  <c r="AG568" i="1"/>
  <c r="AD568" i="1"/>
  <c r="AA568" i="1"/>
  <c r="X568" i="1"/>
  <c r="U568" i="1"/>
  <c r="R568" i="1"/>
  <c r="O568" i="1"/>
  <c r="L568" i="1"/>
  <c r="I568" i="1"/>
  <c r="AG567" i="1"/>
  <c r="AD567" i="1"/>
  <c r="AA567" i="1"/>
  <c r="X567" i="1"/>
  <c r="U567" i="1"/>
  <c r="R567" i="1"/>
  <c r="O567" i="1"/>
  <c r="L567" i="1"/>
  <c r="I567" i="1"/>
  <c r="AG566" i="1"/>
  <c r="AD566" i="1"/>
  <c r="AA566" i="1"/>
  <c r="X566" i="1"/>
  <c r="U566" i="1"/>
  <c r="R566" i="1"/>
  <c r="O566" i="1"/>
  <c r="L566" i="1"/>
  <c r="I566" i="1"/>
  <c r="AG565" i="1"/>
  <c r="AD565" i="1"/>
  <c r="AA565" i="1"/>
  <c r="X565" i="1"/>
  <c r="U565" i="1"/>
  <c r="R565" i="1"/>
  <c r="O565" i="1"/>
  <c r="L565" i="1"/>
  <c r="I565" i="1"/>
  <c r="AG564" i="1"/>
  <c r="AD564" i="1"/>
  <c r="AA564" i="1"/>
  <c r="X564" i="1"/>
  <c r="U564" i="1"/>
  <c r="R564" i="1"/>
  <c r="O564" i="1"/>
  <c r="L564" i="1"/>
  <c r="I564" i="1"/>
  <c r="AG561" i="1"/>
  <c r="AD561" i="1"/>
  <c r="AA561" i="1"/>
  <c r="X561" i="1"/>
  <c r="U561" i="1"/>
  <c r="R561" i="1"/>
  <c r="O561" i="1"/>
  <c r="L561" i="1"/>
  <c r="I561" i="1"/>
  <c r="AG560" i="1"/>
  <c r="AD560" i="1"/>
  <c r="AA560" i="1"/>
  <c r="X560" i="1"/>
  <c r="U560" i="1"/>
  <c r="R560" i="1"/>
  <c r="O560" i="1"/>
  <c r="L560" i="1"/>
  <c r="I560" i="1"/>
  <c r="AG559" i="1"/>
  <c r="AD559" i="1"/>
  <c r="AA559" i="1"/>
  <c r="X559" i="1"/>
  <c r="U559" i="1"/>
  <c r="R559" i="1"/>
  <c r="O559" i="1"/>
  <c r="L559" i="1"/>
  <c r="I559" i="1"/>
  <c r="AG558" i="1"/>
  <c r="AD558" i="1"/>
  <c r="AA558" i="1"/>
  <c r="X558" i="1"/>
  <c r="U558" i="1"/>
  <c r="R558" i="1"/>
  <c r="O558" i="1"/>
  <c r="L558" i="1"/>
  <c r="I558" i="1"/>
  <c r="AG557" i="1"/>
  <c r="AD557" i="1"/>
  <c r="AA557" i="1"/>
  <c r="X557" i="1"/>
  <c r="U557" i="1"/>
  <c r="R557" i="1"/>
  <c r="O557" i="1"/>
  <c r="L557" i="1"/>
  <c r="I557" i="1"/>
  <c r="AG556" i="1"/>
  <c r="AD556" i="1"/>
  <c r="AA556" i="1"/>
  <c r="X556" i="1"/>
  <c r="U556" i="1"/>
  <c r="R556" i="1"/>
  <c r="O556" i="1"/>
  <c r="L556" i="1"/>
  <c r="I556" i="1"/>
  <c r="AG555" i="1"/>
  <c r="AD555" i="1"/>
  <c r="AA555" i="1"/>
  <c r="X555" i="1"/>
  <c r="U555" i="1"/>
  <c r="R555" i="1"/>
  <c r="O555" i="1"/>
  <c r="L555" i="1"/>
  <c r="I555" i="1"/>
  <c r="AG554" i="1"/>
  <c r="AD554" i="1"/>
  <c r="AA554" i="1"/>
  <c r="X554" i="1"/>
  <c r="U554" i="1"/>
  <c r="R554" i="1"/>
  <c r="O554" i="1"/>
  <c r="L554" i="1"/>
  <c r="I554" i="1"/>
  <c r="AG553" i="1"/>
  <c r="AD553" i="1"/>
  <c r="AA553" i="1"/>
  <c r="X553" i="1"/>
  <c r="U553" i="1"/>
  <c r="R553" i="1"/>
  <c r="O553" i="1"/>
  <c r="L553" i="1"/>
  <c r="I553" i="1"/>
  <c r="AG550" i="1"/>
  <c r="AD550" i="1"/>
  <c r="AA550" i="1"/>
  <c r="X550" i="1"/>
  <c r="U550" i="1"/>
  <c r="R550" i="1"/>
  <c r="O550" i="1"/>
  <c r="L550" i="1"/>
  <c r="I550" i="1"/>
  <c r="AG549" i="1"/>
  <c r="AD549" i="1"/>
  <c r="AA549" i="1"/>
  <c r="X549" i="1"/>
  <c r="U549" i="1"/>
  <c r="R549" i="1"/>
  <c r="O549" i="1"/>
  <c r="L549" i="1"/>
  <c r="I549" i="1"/>
  <c r="AG548" i="1"/>
  <c r="AD548" i="1"/>
  <c r="AA548" i="1"/>
  <c r="X548" i="1"/>
  <c r="U548" i="1"/>
  <c r="R548" i="1"/>
  <c r="O548" i="1"/>
  <c r="L548" i="1"/>
  <c r="I548" i="1"/>
  <c r="AG547" i="1"/>
  <c r="AD547" i="1"/>
  <c r="AA547" i="1"/>
  <c r="X547" i="1"/>
  <c r="U547" i="1"/>
  <c r="R547" i="1"/>
  <c r="O547" i="1"/>
  <c r="L547" i="1"/>
  <c r="I547" i="1"/>
  <c r="AG546" i="1"/>
  <c r="AD546" i="1"/>
  <c r="AA546" i="1"/>
  <c r="X546" i="1"/>
  <c r="U546" i="1"/>
  <c r="R546" i="1"/>
  <c r="O546" i="1"/>
  <c r="L546" i="1"/>
  <c r="I546" i="1"/>
  <c r="AG545" i="1"/>
  <c r="AD545" i="1"/>
  <c r="AA545" i="1"/>
  <c r="X545" i="1"/>
  <c r="U545" i="1"/>
  <c r="R545" i="1"/>
  <c r="O545" i="1"/>
  <c r="L545" i="1"/>
  <c r="I545" i="1"/>
  <c r="AG544" i="1"/>
  <c r="AD544" i="1"/>
  <c r="AA544" i="1"/>
  <c r="X544" i="1"/>
  <c r="U544" i="1"/>
  <c r="R544" i="1"/>
  <c r="O544" i="1"/>
  <c r="L544" i="1"/>
  <c r="I544" i="1"/>
  <c r="AG543" i="1"/>
  <c r="AD543" i="1"/>
  <c r="AA543" i="1"/>
  <c r="X543" i="1"/>
  <c r="U543" i="1"/>
  <c r="R543" i="1"/>
  <c r="O543" i="1"/>
  <c r="L543" i="1"/>
  <c r="I543" i="1"/>
  <c r="AG542" i="1"/>
  <c r="AD542" i="1"/>
  <c r="AA542" i="1"/>
  <c r="X542" i="1"/>
  <c r="U542" i="1"/>
  <c r="R542" i="1"/>
  <c r="O542" i="1"/>
  <c r="L542" i="1"/>
  <c r="I542" i="1"/>
  <c r="AG541" i="1"/>
  <c r="AD541" i="1"/>
  <c r="AA541" i="1"/>
  <c r="X541" i="1"/>
  <c r="U541" i="1"/>
  <c r="R541" i="1"/>
  <c r="O541" i="1"/>
  <c r="L541" i="1"/>
  <c r="I541" i="1"/>
  <c r="AJ540" i="1"/>
  <c r="AG540" i="1"/>
  <c r="AD540" i="1"/>
  <c r="AA540" i="1"/>
  <c r="X540" i="1"/>
  <c r="U540" i="1"/>
  <c r="R540" i="1"/>
  <c r="O540" i="1"/>
  <c r="L540" i="1"/>
  <c r="I540" i="1"/>
  <c r="AG539" i="1"/>
  <c r="AD539" i="1"/>
  <c r="AA539" i="1"/>
  <c r="X539" i="1"/>
  <c r="U539" i="1"/>
  <c r="R539" i="1"/>
  <c r="O539" i="1"/>
  <c r="L539" i="1"/>
  <c r="I539" i="1"/>
  <c r="AG536" i="1"/>
  <c r="AD536" i="1"/>
  <c r="AA536" i="1"/>
  <c r="X536" i="1"/>
  <c r="U536" i="1"/>
  <c r="R536" i="1"/>
  <c r="O536" i="1"/>
  <c r="L536" i="1"/>
  <c r="I536" i="1"/>
  <c r="AG535" i="1"/>
  <c r="AD535" i="1"/>
  <c r="AA535" i="1"/>
  <c r="X535" i="1"/>
  <c r="U535" i="1"/>
  <c r="R535" i="1"/>
  <c r="O535" i="1"/>
  <c r="L535" i="1"/>
  <c r="I535" i="1"/>
  <c r="AG534" i="1"/>
  <c r="AD534" i="1"/>
  <c r="AA534" i="1"/>
  <c r="X534" i="1"/>
  <c r="U534" i="1"/>
  <c r="R534" i="1"/>
  <c r="O534" i="1"/>
  <c r="L534" i="1"/>
  <c r="I534" i="1"/>
  <c r="AG533" i="1"/>
  <c r="AD533" i="1"/>
  <c r="AA533" i="1"/>
  <c r="X533" i="1"/>
  <c r="U533" i="1"/>
  <c r="R533" i="1"/>
  <c r="O533" i="1"/>
  <c r="L533" i="1"/>
  <c r="I533" i="1"/>
  <c r="AG532" i="1"/>
  <c r="AD532" i="1"/>
  <c r="AA532" i="1"/>
  <c r="X532" i="1"/>
  <c r="U532" i="1"/>
  <c r="R532" i="1"/>
  <c r="O532" i="1"/>
  <c r="L532" i="1"/>
  <c r="I532" i="1"/>
  <c r="AG531" i="1"/>
  <c r="AD531" i="1"/>
  <c r="AA531" i="1"/>
  <c r="X531" i="1"/>
  <c r="U531" i="1"/>
  <c r="R531" i="1"/>
  <c r="O531" i="1"/>
  <c r="L531" i="1"/>
  <c r="I531" i="1"/>
  <c r="AG530" i="1"/>
  <c r="AD530" i="1"/>
  <c r="AA530" i="1"/>
  <c r="X530" i="1"/>
  <c r="U530" i="1"/>
  <c r="R530" i="1"/>
  <c r="O530" i="1"/>
  <c r="L530" i="1"/>
  <c r="I530" i="1"/>
  <c r="AG529" i="1"/>
  <c r="AD529" i="1"/>
  <c r="AA529" i="1"/>
  <c r="X529" i="1"/>
  <c r="U529" i="1"/>
  <c r="R529" i="1"/>
  <c r="O529" i="1"/>
  <c r="L529" i="1"/>
  <c r="I529" i="1"/>
  <c r="AG528" i="1"/>
  <c r="AD528" i="1"/>
  <c r="AA528" i="1"/>
  <c r="X528" i="1"/>
  <c r="U528" i="1"/>
  <c r="R528" i="1"/>
  <c r="O528" i="1"/>
  <c r="L528" i="1"/>
  <c r="I528" i="1"/>
  <c r="AG527" i="1"/>
  <c r="AD527" i="1"/>
  <c r="AA527" i="1"/>
  <c r="X527" i="1"/>
  <c r="U527" i="1"/>
  <c r="R527" i="1"/>
  <c r="O527" i="1"/>
  <c r="L527" i="1"/>
  <c r="I527" i="1"/>
  <c r="AJ526" i="1"/>
  <c r="AG526" i="1"/>
  <c r="AD526" i="1"/>
  <c r="AA526" i="1"/>
  <c r="X526" i="1"/>
  <c r="U526" i="1"/>
  <c r="R526" i="1"/>
  <c r="O526" i="1"/>
  <c r="L526" i="1"/>
  <c r="I526" i="1"/>
  <c r="AG525" i="1"/>
  <c r="AD525" i="1"/>
  <c r="AA525" i="1"/>
  <c r="X525" i="1"/>
  <c r="U525" i="1"/>
  <c r="R525" i="1"/>
  <c r="O525" i="1"/>
  <c r="L525" i="1"/>
  <c r="I525" i="1"/>
  <c r="AG522" i="1"/>
  <c r="AD522" i="1"/>
  <c r="AA522" i="1"/>
  <c r="X522" i="1"/>
  <c r="U522" i="1"/>
  <c r="R522" i="1"/>
  <c r="O522" i="1"/>
  <c r="L522" i="1"/>
  <c r="I522" i="1"/>
  <c r="AJ517" i="1" s="1"/>
  <c r="AG521" i="1"/>
  <c r="AD521" i="1"/>
  <c r="AA521" i="1"/>
  <c r="X521" i="1"/>
  <c r="U521" i="1"/>
  <c r="R521" i="1"/>
  <c r="O521" i="1"/>
  <c r="L521" i="1"/>
  <c r="I521" i="1"/>
  <c r="AG520" i="1"/>
  <c r="AD520" i="1"/>
  <c r="AA520" i="1"/>
  <c r="X520" i="1"/>
  <c r="U520" i="1"/>
  <c r="R520" i="1"/>
  <c r="O520" i="1"/>
  <c r="L520" i="1"/>
  <c r="I520" i="1"/>
  <c r="AG519" i="1"/>
  <c r="AD519" i="1"/>
  <c r="AA519" i="1"/>
  <c r="X519" i="1"/>
  <c r="U519" i="1"/>
  <c r="R519" i="1"/>
  <c r="O519" i="1"/>
  <c r="L519" i="1"/>
  <c r="I519" i="1"/>
  <c r="AG518" i="1"/>
  <c r="AD518" i="1"/>
  <c r="AA518" i="1"/>
  <c r="X518" i="1"/>
  <c r="U518" i="1"/>
  <c r="R518" i="1"/>
  <c r="O518" i="1"/>
  <c r="L518" i="1"/>
  <c r="I518" i="1"/>
  <c r="AG517" i="1"/>
  <c r="AD517" i="1"/>
  <c r="AA517" i="1"/>
  <c r="X517" i="1"/>
  <c r="U517" i="1"/>
  <c r="R517" i="1"/>
  <c r="O517" i="1"/>
  <c r="L517" i="1"/>
  <c r="I517" i="1"/>
  <c r="AG516" i="1"/>
  <c r="AD516" i="1"/>
  <c r="AA516" i="1"/>
  <c r="X516" i="1"/>
  <c r="U516" i="1"/>
  <c r="R516" i="1"/>
  <c r="O516" i="1"/>
  <c r="L516" i="1"/>
  <c r="I516" i="1"/>
  <c r="AG515" i="1"/>
  <c r="AD515" i="1"/>
  <c r="AA515" i="1"/>
  <c r="X515" i="1"/>
  <c r="U515" i="1"/>
  <c r="R515" i="1"/>
  <c r="O515" i="1"/>
  <c r="L515" i="1"/>
  <c r="I515" i="1"/>
  <c r="AG514" i="1"/>
  <c r="AD514" i="1"/>
  <c r="AA514" i="1"/>
  <c r="X514" i="1"/>
  <c r="U514" i="1"/>
  <c r="R514" i="1"/>
  <c r="O514" i="1"/>
  <c r="L514" i="1"/>
  <c r="I514" i="1"/>
  <c r="AG511" i="1"/>
  <c r="AD511" i="1"/>
  <c r="AA511" i="1"/>
  <c r="X511" i="1"/>
  <c r="U511" i="1"/>
  <c r="R511" i="1"/>
  <c r="O511" i="1"/>
  <c r="L511" i="1"/>
  <c r="I511" i="1"/>
  <c r="AG510" i="1"/>
  <c r="AD510" i="1"/>
  <c r="AA510" i="1"/>
  <c r="X510" i="1"/>
  <c r="U510" i="1"/>
  <c r="R510" i="1"/>
  <c r="O510" i="1"/>
  <c r="L510" i="1"/>
  <c r="I510" i="1"/>
  <c r="AG509" i="1"/>
  <c r="AD509" i="1"/>
  <c r="AA509" i="1"/>
  <c r="X509" i="1"/>
  <c r="U509" i="1"/>
  <c r="R509" i="1"/>
  <c r="O509" i="1"/>
  <c r="L509" i="1"/>
  <c r="I509" i="1"/>
  <c r="AG508" i="1"/>
  <c r="AD508" i="1"/>
  <c r="AA508" i="1"/>
  <c r="X508" i="1"/>
  <c r="U508" i="1"/>
  <c r="R508" i="1"/>
  <c r="O508" i="1"/>
  <c r="L508" i="1"/>
  <c r="I508" i="1"/>
  <c r="AG507" i="1"/>
  <c r="AD507" i="1"/>
  <c r="AA507" i="1"/>
  <c r="X507" i="1"/>
  <c r="U507" i="1"/>
  <c r="R507" i="1"/>
  <c r="O507" i="1"/>
  <c r="L507" i="1"/>
  <c r="I507" i="1"/>
  <c r="AG506" i="1"/>
  <c r="AD506" i="1"/>
  <c r="AA506" i="1"/>
  <c r="X506" i="1"/>
  <c r="U506" i="1"/>
  <c r="R506" i="1"/>
  <c r="O506" i="1"/>
  <c r="L506" i="1"/>
  <c r="I506" i="1"/>
  <c r="AG505" i="1"/>
  <c r="AD505" i="1"/>
  <c r="AA505" i="1"/>
  <c r="X505" i="1"/>
  <c r="U505" i="1"/>
  <c r="R505" i="1"/>
  <c r="O505" i="1"/>
  <c r="L505" i="1"/>
  <c r="I505" i="1"/>
  <c r="AG504" i="1"/>
  <c r="AD504" i="1"/>
  <c r="AA504" i="1"/>
  <c r="X504" i="1"/>
  <c r="U504" i="1"/>
  <c r="R504" i="1"/>
  <c r="O504" i="1"/>
  <c r="L504" i="1"/>
  <c r="I504" i="1"/>
  <c r="AG503" i="1"/>
  <c r="AD503" i="1"/>
  <c r="AA503" i="1"/>
  <c r="X503" i="1"/>
  <c r="U503" i="1"/>
  <c r="R503" i="1"/>
  <c r="O503" i="1"/>
  <c r="L503" i="1"/>
  <c r="I503" i="1"/>
  <c r="AG856" i="1"/>
  <c r="AD856" i="1"/>
  <c r="AA856" i="1"/>
  <c r="X856" i="1"/>
  <c r="U856" i="1"/>
  <c r="R856" i="1"/>
  <c r="O856" i="1"/>
  <c r="L856" i="1"/>
  <c r="I856" i="1"/>
  <c r="AG855" i="1"/>
  <c r="AD855" i="1"/>
  <c r="AA855" i="1"/>
  <c r="X855" i="1"/>
  <c r="U855" i="1"/>
  <c r="R855" i="1"/>
  <c r="O855" i="1"/>
  <c r="L855" i="1"/>
  <c r="I855" i="1"/>
  <c r="AG854" i="1"/>
  <c r="AD854" i="1"/>
  <c r="AA854" i="1"/>
  <c r="X854" i="1"/>
  <c r="U854" i="1"/>
  <c r="R854" i="1"/>
  <c r="O854" i="1"/>
  <c r="L854" i="1"/>
  <c r="I854" i="1"/>
  <c r="AG853" i="1"/>
  <c r="AD853" i="1"/>
  <c r="AA853" i="1"/>
  <c r="X853" i="1"/>
  <c r="U853" i="1"/>
  <c r="R853" i="1"/>
  <c r="O853" i="1"/>
  <c r="L853" i="1"/>
  <c r="I853" i="1"/>
  <c r="AG852" i="1"/>
  <c r="AD852" i="1"/>
  <c r="AA852" i="1"/>
  <c r="X852" i="1"/>
  <c r="U852" i="1"/>
  <c r="R852" i="1"/>
  <c r="O852" i="1"/>
  <c r="L852" i="1"/>
  <c r="I852" i="1"/>
  <c r="AG851" i="1"/>
  <c r="AD851" i="1"/>
  <c r="AA851" i="1"/>
  <c r="X851" i="1"/>
  <c r="U851" i="1"/>
  <c r="R851" i="1"/>
  <c r="O851" i="1"/>
  <c r="L851" i="1"/>
  <c r="I851" i="1"/>
  <c r="AG850" i="1"/>
  <c r="AD850" i="1"/>
  <c r="AA850" i="1"/>
  <c r="X850" i="1"/>
  <c r="U850" i="1"/>
  <c r="R850" i="1"/>
  <c r="O850" i="1"/>
  <c r="L850" i="1"/>
  <c r="I850" i="1"/>
  <c r="AG849" i="1"/>
  <c r="AD849" i="1"/>
  <c r="AA849" i="1"/>
  <c r="X849" i="1"/>
  <c r="U849" i="1"/>
  <c r="R849" i="1"/>
  <c r="O849" i="1"/>
  <c r="L849" i="1"/>
  <c r="I849" i="1"/>
  <c r="AG848" i="1"/>
  <c r="AD848" i="1"/>
  <c r="AA848" i="1"/>
  <c r="X848" i="1"/>
  <c r="U848" i="1"/>
  <c r="R848" i="1"/>
  <c r="O848" i="1"/>
  <c r="L848" i="1"/>
  <c r="I848" i="1"/>
  <c r="AG847" i="1"/>
  <c r="AD847" i="1"/>
  <c r="AA847" i="1"/>
  <c r="X847" i="1"/>
  <c r="U847" i="1"/>
  <c r="R847" i="1"/>
  <c r="O847" i="1"/>
  <c r="L847" i="1"/>
  <c r="I847" i="1"/>
  <c r="AJ846" i="1"/>
  <c r="AG846" i="1"/>
  <c r="AD846" i="1"/>
  <c r="AA846" i="1"/>
  <c r="X846" i="1"/>
  <c r="U846" i="1"/>
  <c r="R846" i="1"/>
  <c r="O846" i="1"/>
  <c r="L846" i="1"/>
  <c r="I846" i="1"/>
  <c r="AG845" i="1"/>
  <c r="AD845" i="1"/>
  <c r="AA845" i="1"/>
  <c r="X845" i="1"/>
  <c r="U845" i="1"/>
  <c r="R845" i="1"/>
  <c r="O845" i="1"/>
  <c r="L845" i="1"/>
  <c r="I845" i="1"/>
  <c r="AG842" i="1"/>
  <c r="AD842" i="1"/>
  <c r="AA842" i="1"/>
  <c r="X842" i="1"/>
  <c r="U842" i="1"/>
  <c r="R842" i="1"/>
  <c r="O842" i="1"/>
  <c r="L842" i="1"/>
  <c r="I842" i="1"/>
  <c r="AG841" i="1"/>
  <c r="AD841" i="1"/>
  <c r="AA841" i="1"/>
  <c r="X841" i="1"/>
  <c r="U841" i="1"/>
  <c r="R841" i="1"/>
  <c r="O841" i="1"/>
  <c r="L841" i="1"/>
  <c r="I841" i="1"/>
  <c r="AG840" i="1"/>
  <c r="AD840" i="1"/>
  <c r="AA840" i="1"/>
  <c r="X840" i="1"/>
  <c r="U840" i="1"/>
  <c r="R840" i="1"/>
  <c r="O840" i="1"/>
  <c r="L840" i="1"/>
  <c r="I840" i="1"/>
  <c r="AG839" i="1"/>
  <c r="AD839" i="1"/>
  <c r="AA839" i="1"/>
  <c r="X839" i="1"/>
  <c r="U839" i="1"/>
  <c r="R839" i="1"/>
  <c r="O839" i="1"/>
  <c r="L839" i="1"/>
  <c r="I839" i="1"/>
  <c r="AG838" i="1"/>
  <c r="AD838" i="1"/>
  <c r="AA838" i="1"/>
  <c r="X838" i="1"/>
  <c r="U838" i="1"/>
  <c r="R838" i="1"/>
  <c r="O838" i="1"/>
  <c r="L838" i="1"/>
  <c r="I838" i="1"/>
  <c r="AG837" i="1"/>
  <c r="AD837" i="1"/>
  <c r="AA837" i="1"/>
  <c r="X837" i="1"/>
  <c r="U837" i="1"/>
  <c r="R837" i="1"/>
  <c r="O837" i="1"/>
  <c r="L837" i="1"/>
  <c r="I837" i="1"/>
  <c r="AG836" i="1"/>
  <c r="AD836" i="1"/>
  <c r="AA836" i="1"/>
  <c r="X836" i="1"/>
  <c r="U836" i="1"/>
  <c r="R836" i="1"/>
  <c r="O836" i="1"/>
  <c r="L836" i="1"/>
  <c r="I836" i="1"/>
  <c r="AG835" i="1"/>
  <c r="AD835" i="1"/>
  <c r="AA835" i="1"/>
  <c r="X835" i="1"/>
  <c r="U835" i="1"/>
  <c r="R835" i="1"/>
  <c r="O835" i="1"/>
  <c r="L835" i="1"/>
  <c r="I835" i="1"/>
  <c r="AG834" i="1"/>
  <c r="AD834" i="1"/>
  <c r="AA834" i="1"/>
  <c r="X834" i="1"/>
  <c r="U834" i="1"/>
  <c r="R834" i="1"/>
  <c r="O834" i="1"/>
  <c r="L834" i="1"/>
  <c r="I834" i="1"/>
  <c r="AG831" i="1"/>
  <c r="AD831" i="1"/>
  <c r="AA831" i="1"/>
  <c r="X831" i="1"/>
  <c r="U831" i="1"/>
  <c r="R831" i="1"/>
  <c r="O831" i="1"/>
  <c r="L831" i="1"/>
  <c r="I831" i="1"/>
  <c r="AG830" i="1"/>
  <c r="AD830" i="1"/>
  <c r="AA830" i="1"/>
  <c r="X830" i="1"/>
  <c r="U830" i="1"/>
  <c r="R830" i="1"/>
  <c r="O830" i="1"/>
  <c r="L830" i="1"/>
  <c r="I830" i="1"/>
  <c r="AG829" i="1"/>
  <c r="AD829" i="1"/>
  <c r="AA829" i="1"/>
  <c r="X829" i="1"/>
  <c r="U829" i="1"/>
  <c r="R829" i="1"/>
  <c r="O829" i="1"/>
  <c r="L829" i="1"/>
  <c r="I829" i="1"/>
  <c r="AG828" i="1"/>
  <c r="AD828" i="1"/>
  <c r="AA828" i="1"/>
  <c r="X828" i="1"/>
  <c r="U828" i="1"/>
  <c r="R828" i="1"/>
  <c r="O828" i="1"/>
  <c r="L828" i="1"/>
  <c r="I828" i="1"/>
  <c r="AG827" i="1"/>
  <c r="AD827" i="1"/>
  <c r="AA827" i="1"/>
  <c r="X827" i="1"/>
  <c r="U827" i="1"/>
  <c r="R827" i="1"/>
  <c r="O827" i="1"/>
  <c r="L827" i="1"/>
  <c r="I827" i="1"/>
  <c r="AG826" i="1"/>
  <c r="AD826" i="1"/>
  <c r="AA826" i="1"/>
  <c r="X826" i="1"/>
  <c r="U826" i="1"/>
  <c r="R826" i="1"/>
  <c r="O826" i="1"/>
  <c r="L826" i="1"/>
  <c r="I826" i="1"/>
  <c r="AG825" i="1"/>
  <c r="AD825" i="1"/>
  <c r="AA825" i="1"/>
  <c r="X825" i="1"/>
  <c r="U825" i="1"/>
  <c r="R825" i="1"/>
  <c r="O825" i="1"/>
  <c r="L825" i="1"/>
  <c r="I825" i="1"/>
  <c r="AG824" i="1"/>
  <c r="AD824" i="1"/>
  <c r="AA824" i="1"/>
  <c r="X824" i="1"/>
  <c r="U824" i="1"/>
  <c r="R824" i="1"/>
  <c r="O824" i="1"/>
  <c r="L824" i="1"/>
  <c r="I824" i="1"/>
  <c r="AG823" i="1"/>
  <c r="AD823" i="1"/>
  <c r="AA823" i="1"/>
  <c r="X823" i="1"/>
  <c r="U823" i="1"/>
  <c r="R823" i="1"/>
  <c r="O823" i="1"/>
  <c r="L823" i="1"/>
  <c r="I823" i="1"/>
  <c r="AG820" i="1"/>
  <c r="AD820" i="1"/>
  <c r="AA820" i="1"/>
  <c r="X820" i="1"/>
  <c r="U820" i="1"/>
  <c r="R820" i="1"/>
  <c r="O820" i="1"/>
  <c r="L820" i="1"/>
  <c r="I820" i="1"/>
  <c r="AG819" i="1"/>
  <c r="AD819" i="1"/>
  <c r="AA819" i="1"/>
  <c r="X819" i="1"/>
  <c r="U819" i="1"/>
  <c r="R819" i="1"/>
  <c r="O819" i="1"/>
  <c r="L819" i="1"/>
  <c r="I819" i="1"/>
  <c r="AG818" i="1"/>
  <c r="AD818" i="1"/>
  <c r="AA818" i="1"/>
  <c r="X818" i="1"/>
  <c r="U818" i="1"/>
  <c r="R818" i="1"/>
  <c r="O818" i="1"/>
  <c r="L818" i="1"/>
  <c r="I818" i="1"/>
  <c r="AG817" i="1"/>
  <c r="AD817" i="1"/>
  <c r="AA817" i="1"/>
  <c r="X817" i="1"/>
  <c r="U817" i="1"/>
  <c r="Q817" i="1"/>
  <c r="Q1026" i="1" s="1"/>
  <c r="O817" i="1"/>
  <c r="L817" i="1"/>
  <c r="I817" i="1"/>
  <c r="AG816" i="1"/>
  <c r="AD816" i="1"/>
  <c r="AA816" i="1"/>
  <c r="X816" i="1"/>
  <c r="U816" i="1"/>
  <c r="R816" i="1"/>
  <c r="O816" i="1"/>
  <c r="L816" i="1"/>
  <c r="I816" i="1"/>
  <c r="AG815" i="1"/>
  <c r="AD815" i="1"/>
  <c r="AA815" i="1"/>
  <c r="X815" i="1"/>
  <c r="U815" i="1"/>
  <c r="R815" i="1"/>
  <c r="O815" i="1"/>
  <c r="L815" i="1"/>
  <c r="I815" i="1"/>
  <c r="AG814" i="1"/>
  <c r="AD814" i="1"/>
  <c r="AA814" i="1"/>
  <c r="X814" i="1"/>
  <c r="U814" i="1"/>
  <c r="R814" i="1"/>
  <c r="O814" i="1"/>
  <c r="L814" i="1"/>
  <c r="I814" i="1"/>
  <c r="AG813" i="1"/>
  <c r="AD813" i="1"/>
  <c r="AA813" i="1"/>
  <c r="X813" i="1"/>
  <c r="U813" i="1"/>
  <c r="R813" i="1"/>
  <c r="O813" i="1"/>
  <c r="L813" i="1"/>
  <c r="I813" i="1"/>
  <c r="AG812" i="1"/>
  <c r="AD812" i="1"/>
  <c r="AA812" i="1"/>
  <c r="X812" i="1"/>
  <c r="U812" i="1"/>
  <c r="R812" i="1"/>
  <c r="O812" i="1"/>
  <c r="L812" i="1"/>
  <c r="I812" i="1"/>
  <c r="AG489" i="1"/>
  <c r="AD489" i="1"/>
  <c r="AA489" i="1"/>
  <c r="X489" i="1"/>
  <c r="U489" i="1"/>
  <c r="R489" i="1"/>
  <c r="O489" i="1"/>
  <c r="L489" i="1"/>
  <c r="I489" i="1"/>
  <c r="AG488" i="1"/>
  <c r="AD488" i="1"/>
  <c r="AA488" i="1"/>
  <c r="X488" i="1"/>
  <c r="U488" i="1"/>
  <c r="R488" i="1"/>
  <c r="O488" i="1"/>
  <c r="L488" i="1"/>
  <c r="I488" i="1"/>
  <c r="AG487" i="1"/>
  <c r="AD487" i="1"/>
  <c r="AA487" i="1"/>
  <c r="X487" i="1"/>
  <c r="U487" i="1"/>
  <c r="R487" i="1"/>
  <c r="O487" i="1"/>
  <c r="L487" i="1"/>
  <c r="I487" i="1"/>
  <c r="AG486" i="1"/>
  <c r="AD486" i="1"/>
  <c r="AA486" i="1"/>
  <c r="X486" i="1"/>
  <c r="U486" i="1"/>
  <c r="R486" i="1"/>
  <c r="O486" i="1"/>
  <c r="L486" i="1"/>
  <c r="I486" i="1"/>
  <c r="AG485" i="1"/>
  <c r="AD485" i="1"/>
  <c r="AA485" i="1"/>
  <c r="X485" i="1"/>
  <c r="U485" i="1"/>
  <c r="R485" i="1"/>
  <c r="O485" i="1"/>
  <c r="L485" i="1"/>
  <c r="I485" i="1"/>
  <c r="AG484" i="1"/>
  <c r="AD484" i="1"/>
  <c r="AA484" i="1"/>
  <c r="X484" i="1"/>
  <c r="U484" i="1"/>
  <c r="R484" i="1"/>
  <c r="O484" i="1"/>
  <c r="L484" i="1"/>
  <c r="I484" i="1"/>
  <c r="AG483" i="1"/>
  <c r="AD483" i="1"/>
  <c r="AA483" i="1"/>
  <c r="X483" i="1"/>
  <c r="U483" i="1"/>
  <c r="R483" i="1"/>
  <c r="O483" i="1"/>
  <c r="L483" i="1"/>
  <c r="I483" i="1"/>
  <c r="AG482" i="1"/>
  <c r="AD482" i="1"/>
  <c r="AA482" i="1"/>
  <c r="X482" i="1"/>
  <c r="U482" i="1"/>
  <c r="R482" i="1"/>
  <c r="O482" i="1"/>
  <c r="L482" i="1"/>
  <c r="I482" i="1"/>
  <c r="AG481" i="1"/>
  <c r="AD481" i="1"/>
  <c r="AA481" i="1"/>
  <c r="X481" i="1"/>
  <c r="U481" i="1"/>
  <c r="R481" i="1"/>
  <c r="O481" i="1"/>
  <c r="L481" i="1"/>
  <c r="I481" i="1"/>
  <c r="AG478" i="1"/>
  <c r="AD478" i="1"/>
  <c r="AA478" i="1"/>
  <c r="X478" i="1"/>
  <c r="U478" i="1"/>
  <c r="R478" i="1"/>
  <c r="O478" i="1"/>
  <c r="L478" i="1"/>
  <c r="I478" i="1"/>
  <c r="AG477" i="1"/>
  <c r="AD477" i="1"/>
  <c r="AA477" i="1"/>
  <c r="X477" i="1"/>
  <c r="U477" i="1"/>
  <c r="R477" i="1"/>
  <c r="O477" i="1"/>
  <c r="L477" i="1"/>
  <c r="I477" i="1"/>
  <c r="AG476" i="1"/>
  <c r="AD476" i="1"/>
  <c r="AA476" i="1"/>
  <c r="X476" i="1"/>
  <c r="U476" i="1"/>
  <c r="R476" i="1"/>
  <c r="O476" i="1"/>
  <c r="L476" i="1"/>
  <c r="I476" i="1"/>
  <c r="AG475" i="1"/>
  <c r="AD475" i="1"/>
  <c r="AA475" i="1"/>
  <c r="X475" i="1"/>
  <c r="U475" i="1"/>
  <c r="R475" i="1"/>
  <c r="O475" i="1"/>
  <c r="L475" i="1"/>
  <c r="I475" i="1"/>
  <c r="AG474" i="1"/>
  <c r="AD474" i="1"/>
  <c r="AA474" i="1"/>
  <c r="X474" i="1"/>
  <c r="U474" i="1"/>
  <c r="R474" i="1"/>
  <c r="O474" i="1"/>
  <c r="L474" i="1"/>
  <c r="I474" i="1"/>
  <c r="AG473" i="1"/>
  <c r="AD473" i="1"/>
  <c r="AA473" i="1"/>
  <c r="X473" i="1"/>
  <c r="U473" i="1"/>
  <c r="R473" i="1"/>
  <c r="O473" i="1"/>
  <c r="L473" i="1"/>
  <c r="I473" i="1"/>
  <c r="AG472" i="1"/>
  <c r="AD472" i="1"/>
  <c r="AA472" i="1"/>
  <c r="X472" i="1"/>
  <c r="U472" i="1"/>
  <c r="R472" i="1"/>
  <c r="O472" i="1"/>
  <c r="L472" i="1"/>
  <c r="I472" i="1"/>
  <c r="AG471" i="1"/>
  <c r="AD471" i="1"/>
  <c r="AA471" i="1"/>
  <c r="X471" i="1"/>
  <c r="U471" i="1"/>
  <c r="R471" i="1"/>
  <c r="O471" i="1"/>
  <c r="L471" i="1"/>
  <c r="I471" i="1"/>
  <c r="AG470" i="1"/>
  <c r="AD470" i="1"/>
  <c r="AA470" i="1"/>
  <c r="X470" i="1"/>
  <c r="U470" i="1"/>
  <c r="R470" i="1"/>
  <c r="O470" i="1"/>
  <c r="L470" i="1"/>
  <c r="I470" i="1"/>
  <c r="AG467" i="1"/>
  <c r="AD467" i="1"/>
  <c r="AA467" i="1"/>
  <c r="X467" i="1"/>
  <c r="U467" i="1"/>
  <c r="R467" i="1"/>
  <c r="O467" i="1"/>
  <c r="L467" i="1"/>
  <c r="I467" i="1"/>
  <c r="AG466" i="1"/>
  <c r="AD466" i="1"/>
  <c r="AA466" i="1"/>
  <c r="X466" i="1"/>
  <c r="U466" i="1"/>
  <c r="R466" i="1"/>
  <c r="O466" i="1"/>
  <c r="L466" i="1"/>
  <c r="I466" i="1"/>
  <c r="AG465" i="1"/>
  <c r="AD465" i="1"/>
  <c r="AA465" i="1"/>
  <c r="X465" i="1"/>
  <c r="U465" i="1"/>
  <c r="R465" i="1"/>
  <c r="O465" i="1"/>
  <c r="L465" i="1"/>
  <c r="I465" i="1"/>
  <c r="AG464" i="1"/>
  <c r="AD464" i="1"/>
  <c r="AA464" i="1"/>
  <c r="X464" i="1"/>
  <c r="U464" i="1"/>
  <c r="R464" i="1"/>
  <c r="O464" i="1"/>
  <c r="L464" i="1"/>
  <c r="I464" i="1"/>
  <c r="AG463" i="1"/>
  <c r="AD463" i="1"/>
  <c r="AA463" i="1"/>
  <c r="X463" i="1"/>
  <c r="U463" i="1"/>
  <c r="R463" i="1"/>
  <c r="O463" i="1"/>
  <c r="L463" i="1"/>
  <c r="I463" i="1"/>
  <c r="AG462" i="1"/>
  <c r="AD462" i="1"/>
  <c r="AA462" i="1"/>
  <c r="X462" i="1"/>
  <c r="U462" i="1"/>
  <c r="R462" i="1"/>
  <c r="O462" i="1"/>
  <c r="L462" i="1"/>
  <c r="I462" i="1"/>
  <c r="AG461" i="1"/>
  <c r="AD461" i="1"/>
  <c r="AA461" i="1"/>
  <c r="X461" i="1"/>
  <c r="U461" i="1"/>
  <c r="R461" i="1"/>
  <c r="O461" i="1"/>
  <c r="L461" i="1"/>
  <c r="I461" i="1"/>
  <c r="AG460" i="1"/>
  <c r="AD460" i="1"/>
  <c r="AA460" i="1"/>
  <c r="X460" i="1"/>
  <c r="U460" i="1"/>
  <c r="R460" i="1"/>
  <c r="O460" i="1"/>
  <c r="L460" i="1"/>
  <c r="I460" i="1"/>
  <c r="AG459" i="1"/>
  <c r="AD459" i="1"/>
  <c r="AA459" i="1"/>
  <c r="X459" i="1"/>
  <c r="U459" i="1"/>
  <c r="R459" i="1"/>
  <c r="O459" i="1"/>
  <c r="L459" i="1"/>
  <c r="I459" i="1"/>
  <c r="AG456" i="1"/>
  <c r="AD456" i="1"/>
  <c r="AA456" i="1"/>
  <c r="X456" i="1"/>
  <c r="U456" i="1"/>
  <c r="R456" i="1"/>
  <c r="O456" i="1"/>
  <c r="L456" i="1"/>
  <c r="I456" i="1"/>
  <c r="AG455" i="1"/>
  <c r="AD455" i="1"/>
  <c r="AA455" i="1"/>
  <c r="X455" i="1"/>
  <c r="U455" i="1"/>
  <c r="R455" i="1"/>
  <c r="O455" i="1"/>
  <c r="L455" i="1"/>
  <c r="I455" i="1"/>
  <c r="AG454" i="1"/>
  <c r="AD454" i="1"/>
  <c r="AA454" i="1"/>
  <c r="X454" i="1"/>
  <c r="U454" i="1"/>
  <c r="R454" i="1"/>
  <c r="O454" i="1"/>
  <c r="L454" i="1"/>
  <c r="I454" i="1"/>
  <c r="AG453" i="1"/>
  <c r="AD453" i="1"/>
  <c r="AA453" i="1"/>
  <c r="X453" i="1"/>
  <c r="U453" i="1"/>
  <c r="R453" i="1"/>
  <c r="O453" i="1"/>
  <c r="L453" i="1"/>
  <c r="I453" i="1"/>
  <c r="AG452" i="1"/>
  <c r="AD452" i="1"/>
  <c r="AA452" i="1"/>
  <c r="X452" i="1"/>
  <c r="U452" i="1"/>
  <c r="R452" i="1"/>
  <c r="O452" i="1"/>
  <c r="L452" i="1"/>
  <c r="I452" i="1"/>
  <c r="AG451" i="1"/>
  <c r="AD451" i="1"/>
  <c r="AA451" i="1"/>
  <c r="X451" i="1"/>
  <c r="U451" i="1"/>
  <c r="R451" i="1"/>
  <c r="O451" i="1"/>
  <c r="L451" i="1"/>
  <c r="I451" i="1"/>
  <c r="AG450" i="1"/>
  <c r="AD450" i="1"/>
  <c r="AA450" i="1"/>
  <c r="X450" i="1"/>
  <c r="U450" i="1"/>
  <c r="R450" i="1"/>
  <c r="O450" i="1"/>
  <c r="L450" i="1"/>
  <c r="I450" i="1"/>
  <c r="AG449" i="1"/>
  <c r="AD449" i="1"/>
  <c r="AA449" i="1"/>
  <c r="X449" i="1"/>
  <c r="U449" i="1"/>
  <c r="O449" i="1"/>
  <c r="L449" i="1"/>
  <c r="I449" i="1"/>
  <c r="AG448" i="1"/>
  <c r="AD448" i="1"/>
  <c r="AA448" i="1"/>
  <c r="X448" i="1"/>
  <c r="U448" i="1"/>
  <c r="R448" i="1"/>
  <c r="O448" i="1"/>
  <c r="L448" i="1"/>
  <c r="I448" i="1"/>
  <c r="AG447" i="1"/>
  <c r="AD447" i="1"/>
  <c r="AA447" i="1"/>
  <c r="X447" i="1"/>
  <c r="U447" i="1"/>
  <c r="R447" i="1"/>
  <c r="O447" i="1"/>
  <c r="L447" i="1"/>
  <c r="I447" i="1"/>
  <c r="AJ446" i="1"/>
  <c r="AG446" i="1"/>
  <c r="AD446" i="1"/>
  <c r="AA446" i="1"/>
  <c r="X446" i="1"/>
  <c r="U446" i="1"/>
  <c r="R446" i="1"/>
  <c r="O446" i="1"/>
  <c r="L446" i="1"/>
  <c r="I446" i="1"/>
  <c r="AG445" i="1"/>
  <c r="AD445" i="1"/>
  <c r="AA445" i="1"/>
  <c r="X445" i="1"/>
  <c r="U445" i="1"/>
  <c r="R445" i="1"/>
  <c r="O445" i="1"/>
  <c r="L445" i="1"/>
  <c r="I445" i="1"/>
  <c r="AG442" i="1"/>
  <c r="AD442" i="1"/>
  <c r="AA442" i="1"/>
  <c r="X442" i="1"/>
  <c r="U442" i="1"/>
  <c r="R442" i="1"/>
  <c r="O442" i="1"/>
  <c r="L442" i="1"/>
  <c r="I442" i="1"/>
  <c r="AG441" i="1"/>
  <c r="AD441" i="1"/>
  <c r="AA441" i="1"/>
  <c r="X441" i="1"/>
  <c r="U441" i="1"/>
  <c r="R441" i="1"/>
  <c r="O441" i="1"/>
  <c r="L441" i="1"/>
  <c r="I441" i="1"/>
  <c r="AG440" i="1"/>
  <c r="AD440" i="1"/>
  <c r="AA440" i="1"/>
  <c r="X440" i="1"/>
  <c r="U440" i="1"/>
  <c r="R440" i="1"/>
  <c r="O440" i="1"/>
  <c r="L440" i="1"/>
  <c r="I440" i="1"/>
  <c r="AG439" i="1"/>
  <c r="AD439" i="1"/>
  <c r="AA439" i="1"/>
  <c r="X439" i="1"/>
  <c r="U439" i="1"/>
  <c r="R439" i="1"/>
  <c r="O439" i="1"/>
  <c r="L439" i="1"/>
  <c r="I439" i="1"/>
  <c r="AG438" i="1"/>
  <c r="AD438" i="1"/>
  <c r="AA438" i="1"/>
  <c r="X438" i="1"/>
  <c r="U438" i="1"/>
  <c r="R438" i="1"/>
  <c r="O438" i="1"/>
  <c r="L438" i="1"/>
  <c r="I438" i="1"/>
  <c r="AG437" i="1"/>
  <c r="AD437" i="1"/>
  <c r="AA437" i="1"/>
  <c r="X437" i="1"/>
  <c r="U437" i="1"/>
  <c r="R437" i="1"/>
  <c r="O437" i="1"/>
  <c r="L437" i="1"/>
  <c r="I437" i="1"/>
  <c r="AG436" i="1"/>
  <c r="AD436" i="1"/>
  <c r="AA436" i="1"/>
  <c r="X436" i="1"/>
  <c r="U436" i="1"/>
  <c r="R436" i="1"/>
  <c r="O436" i="1"/>
  <c r="L436" i="1"/>
  <c r="I436" i="1"/>
  <c r="AG435" i="1"/>
  <c r="AD435" i="1"/>
  <c r="AA435" i="1"/>
  <c r="X435" i="1"/>
  <c r="U435" i="1"/>
  <c r="R435" i="1"/>
  <c r="O435" i="1"/>
  <c r="L435" i="1"/>
  <c r="I435" i="1"/>
  <c r="AG434" i="1"/>
  <c r="AD434" i="1"/>
  <c r="AA434" i="1"/>
  <c r="X434" i="1"/>
  <c r="U434" i="1"/>
  <c r="R434" i="1"/>
  <c r="O434" i="1"/>
  <c r="L434" i="1"/>
  <c r="I434" i="1"/>
  <c r="AG431" i="1"/>
  <c r="AD431" i="1"/>
  <c r="AA431" i="1"/>
  <c r="X431" i="1"/>
  <c r="U431" i="1"/>
  <c r="R431" i="1"/>
  <c r="O431" i="1"/>
  <c r="L431" i="1"/>
  <c r="I431" i="1"/>
  <c r="AG430" i="1"/>
  <c r="AD430" i="1"/>
  <c r="AA430" i="1"/>
  <c r="X430" i="1"/>
  <c r="U430" i="1"/>
  <c r="R430" i="1"/>
  <c r="O430" i="1"/>
  <c r="L430" i="1"/>
  <c r="I430" i="1"/>
  <c r="AG429" i="1"/>
  <c r="AD429" i="1"/>
  <c r="AA429" i="1"/>
  <c r="X429" i="1"/>
  <c r="U429" i="1"/>
  <c r="R429" i="1"/>
  <c r="O429" i="1"/>
  <c r="L429" i="1"/>
  <c r="I429" i="1"/>
  <c r="AG428" i="1"/>
  <c r="AD428" i="1"/>
  <c r="AA428" i="1"/>
  <c r="X428" i="1"/>
  <c r="U428" i="1"/>
  <c r="R428" i="1"/>
  <c r="O428" i="1"/>
  <c r="L428" i="1"/>
  <c r="I428" i="1"/>
  <c r="AG427" i="1"/>
  <c r="AD427" i="1"/>
  <c r="AA427" i="1"/>
  <c r="X427" i="1"/>
  <c r="U427" i="1"/>
  <c r="R427" i="1"/>
  <c r="O427" i="1"/>
  <c r="L427" i="1"/>
  <c r="I427" i="1"/>
  <c r="AG426" i="1"/>
  <c r="AD426" i="1"/>
  <c r="AA426" i="1"/>
  <c r="X426" i="1"/>
  <c r="U426" i="1"/>
  <c r="R426" i="1"/>
  <c r="O426" i="1"/>
  <c r="L426" i="1"/>
  <c r="I426" i="1"/>
  <c r="AG425" i="1"/>
  <c r="AD425" i="1"/>
  <c r="AA425" i="1"/>
  <c r="X425" i="1"/>
  <c r="U425" i="1"/>
  <c r="R425" i="1"/>
  <c r="O425" i="1"/>
  <c r="L425" i="1"/>
  <c r="I425" i="1"/>
  <c r="AG424" i="1"/>
  <c r="AD424" i="1"/>
  <c r="AA424" i="1"/>
  <c r="X424" i="1"/>
  <c r="U424" i="1"/>
  <c r="R424" i="1"/>
  <c r="O424" i="1"/>
  <c r="L424" i="1"/>
  <c r="I424" i="1"/>
  <c r="AG423" i="1"/>
  <c r="AD423" i="1"/>
  <c r="AA423" i="1"/>
  <c r="X423" i="1"/>
  <c r="U423" i="1"/>
  <c r="R423" i="1"/>
  <c r="O423" i="1"/>
  <c r="L423" i="1"/>
  <c r="I423" i="1"/>
  <c r="AG420" i="1"/>
  <c r="AD420" i="1"/>
  <c r="AA420" i="1"/>
  <c r="X420" i="1"/>
  <c r="U420" i="1"/>
  <c r="R420" i="1"/>
  <c r="O420" i="1"/>
  <c r="L420" i="1"/>
  <c r="I420" i="1"/>
  <c r="AG419" i="1"/>
  <c r="AD419" i="1"/>
  <c r="AA419" i="1"/>
  <c r="X419" i="1"/>
  <c r="U419" i="1"/>
  <c r="R419" i="1"/>
  <c r="O419" i="1"/>
  <c r="L419" i="1"/>
  <c r="I419" i="1"/>
  <c r="AG418" i="1"/>
  <c r="AD418" i="1"/>
  <c r="AA418" i="1"/>
  <c r="X418" i="1"/>
  <c r="U418" i="1"/>
  <c r="R418" i="1"/>
  <c r="O418" i="1"/>
  <c r="L418" i="1"/>
  <c r="I418" i="1"/>
  <c r="AG417" i="1"/>
  <c r="AD417" i="1"/>
  <c r="AA417" i="1"/>
  <c r="X417" i="1"/>
  <c r="U417" i="1"/>
  <c r="R417" i="1"/>
  <c r="O417" i="1"/>
  <c r="L417" i="1"/>
  <c r="I417" i="1"/>
  <c r="AG416" i="1"/>
  <c r="AD416" i="1"/>
  <c r="AA416" i="1"/>
  <c r="X416" i="1"/>
  <c r="U416" i="1"/>
  <c r="R416" i="1"/>
  <c r="O416" i="1"/>
  <c r="L416" i="1"/>
  <c r="I416" i="1"/>
  <c r="AG415" i="1"/>
  <c r="AD415" i="1"/>
  <c r="AA415" i="1"/>
  <c r="X415" i="1"/>
  <c r="U415" i="1"/>
  <c r="R415" i="1"/>
  <c r="O415" i="1"/>
  <c r="L415" i="1"/>
  <c r="I415" i="1"/>
  <c r="AG414" i="1"/>
  <c r="AD414" i="1"/>
  <c r="AA414" i="1"/>
  <c r="X414" i="1"/>
  <c r="U414" i="1"/>
  <c r="R414" i="1"/>
  <c r="O414" i="1"/>
  <c r="L414" i="1"/>
  <c r="I414" i="1"/>
  <c r="AG413" i="1"/>
  <c r="AD413" i="1"/>
  <c r="AA413" i="1"/>
  <c r="X413" i="1"/>
  <c r="U413" i="1"/>
  <c r="R413" i="1"/>
  <c r="O413" i="1"/>
  <c r="L413" i="1"/>
  <c r="I413" i="1"/>
  <c r="AG412" i="1"/>
  <c r="AD412" i="1"/>
  <c r="AA412" i="1"/>
  <c r="X412" i="1"/>
  <c r="U412" i="1"/>
  <c r="R412" i="1"/>
  <c r="O412" i="1"/>
  <c r="L412" i="1"/>
  <c r="I412" i="1"/>
  <c r="AG411" i="1"/>
  <c r="AD411" i="1"/>
  <c r="AA411" i="1"/>
  <c r="X411" i="1"/>
  <c r="U411" i="1"/>
  <c r="R411" i="1"/>
  <c r="O411" i="1"/>
  <c r="L411" i="1"/>
  <c r="I411" i="1"/>
  <c r="AJ410" i="1"/>
  <c r="AG410" i="1"/>
  <c r="AD410" i="1"/>
  <c r="AA410" i="1"/>
  <c r="X410" i="1"/>
  <c r="U410" i="1"/>
  <c r="R410" i="1"/>
  <c r="O410" i="1"/>
  <c r="L410" i="1"/>
  <c r="I410" i="1"/>
  <c r="AG409" i="1"/>
  <c r="AD409" i="1"/>
  <c r="AA409" i="1"/>
  <c r="X409" i="1"/>
  <c r="U409" i="1"/>
  <c r="R409" i="1"/>
  <c r="O409" i="1"/>
  <c r="L409" i="1"/>
  <c r="I409" i="1"/>
  <c r="AG406" i="1"/>
  <c r="AD406" i="1"/>
  <c r="AA406" i="1"/>
  <c r="X406" i="1"/>
  <c r="U406" i="1"/>
  <c r="R406" i="1"/>
  <c r="O406" i="1"/>
  <c r="L406" i="1"/>
  <c r="I406" i="1"/>
  <c r="AG405" i="1"/>
  <c r="AD405" i="1"/>
  <c r="AA405" i="1"/>
  <c r="X405" i="1"/>
  <c r="U405" i="1"/>
  <c r="R405" i="1"/>
  <c r="O405" i="1"/>
  <c r="L405" i="1"/>
  <c r="I405" i="1"/>
  <c r="AG404" i="1"/>
  <c r="AD404" i="1"/>
  <c r="AA404" i="1"/>
  <c r="X404" i="1"/>
  <c r="U404" i="1"/>
  <c r="R404" i="1"/>
  <c r="O404" i="1"/>
  <c r="L404" i="1"/>
  <c r="I404" i="1"/>
  <c r="AG403" i="1"/>
  <c r="AD403" i="1"/>
  <c r="AA403" i="1"/>
  <c r="X403" i="1"/>
  <c r="U403" i="1"/>
  <c r="R403" i="1"/>
  <c r="O403" i="1"/>
  <c r="L403" i="1"/>
  <c r="I403" i="1"/>
  <c r="AG402" i="1"/>
  <c r="AD402" i="1"/>
  <c r="AA402" i="1"/>
  <c r="X402" i="1"/>
  <c r="U402" i="1"/>
  <c r="R402" i="1"/>
  <c r="O402" i="1"/>
  <c r="L402" i="1"/>
  <c r="I402" i="1"/>
  <c r="AG401" i="1"/>
  <c r="AD401" i="1"/>
  <c r="AA401" i="1"/>
  <c r="X401" i="1"/>
  <c r="U401" i="1"/>
  <c r="R401" i="1"/>
  <c r="O401" i="1"/>
  <c r="L401" i="1"/>
  <c r="I401" i="1"/>
  <c r="AG400" i="1"/>
  <c r="AD400" i="1"/>
  <c r="AA400" i="1"/>
  <c r="X400" i="1"/>
  <c r="U400" i="1"/>
  <c r="R400" i="1"/>
  <c r="O400" i="1"/>
  <c r="L400" i="1"/>
  <c r="I400" i="1"/>
  <c r="AG399" i="1"/>
  <c r="AD399" i="1"/>
  <c r="AA399" i="1"/>
  <c r="X399" i="1"/>
  <c r="U399" i="1"/>
  <c r="R399" i="1"/>
  <c r="O399" i="1"/>
  <c r="L399" i="1"/>
  <c r="I399" i="1"/>
  <c r="AG398" i="1"/>
  <c r="AD398" i="1"/>
  <c r="AA398" i="1"/>
  <c r="X398" i="1"/>
  <c r="U398" i="1"/>
  <c r="R398" i="1"/>
  <c r="O398" i="1"/>
  <c r="L398" i="1"/>
  <c r="I398" i="1"/>
  <c r="AG397" i="1"/>
  <c r="AD397" i="1"/>
  <c r="AA397" i="1"/>
  <c r="X397" i="1"/>
  <c r="U397" i="1"/>
  <c r="R397" i="1"/>
  <c r="O397" i="1"/>
  <c r="L397" i="1"/>
  <c r="I397" i="1"/>
  <c r="AJ396" i="1"/>
  <c r="AG396" i="1"/>
  <c r="AD396" i="1"/>
  <c r="AA396" i="1"/>
  <c r="X396" i="1"/>
  <c r="U396" i="1"/>
  <c r="R396" i="1"/>
  <c r="O396" i="1"/>
  <c r="L396" i="1"/>
  <c r="I396" i="1"/>
  <c r="AG395" i="1"/>
  <c r="AD395" i="1"/>
  <c r="AA395" i="1"/>
  <c r="X395" i="1"/>
  <c r="U395" i="1"/>
  <c r="R395" i="1"/>
  <c r="O395" i="1"/>
  <c r="L395" i="1"/>
  <c r="I395" i="1"/>
  <c r="AG392" i="1"/>
  <c r="AD392" i="1"/>
  <c r="AA392" i="1"/>
  <c r="X392" i="1"/>
  <c r="U392" i="1"/>
  <c r="R392" i="1"/>
  <c r="O392" i="1"/>
  <c r="L392" i="1"/>
  <c r="I392" i="1"/>
  <c r="AG391" i="1"/>
  <c r="AD391" i="1"/>
  <c r="AA391" i="1"/>
  <c r="X391" i="1"/>
  <c r="U391" i="1"/>
  <c r="R391" i="1"/>
  <c r="O391" i="1"/>
  <c r="L391" i="1"/>
  <c r="I391" i="1"/>
  <c r="AG390" i="1"/>
  <c r="AD390" i="1"/>
  <c r="AA390" i="1"/>
  <c r="X390" i="1"/>
  <c r="U390" i="1"/>
  <c r="R390" i="1"/>
  <c r="O390" i="1"/>
  <c r="L390" i="1"/>
  <c r="I390" i="1"/>
  <c r="AG389" i="1"/>
  <c r="AD389" i="1"/>
  <c r="AA389" i="1"/>
  <c r="X389" i="1"/>
  <c r="U389" i="1"/>
  <c r="R389" i="1"/>
  <c r="O389" i="1"/>
  <c r="L389" i="1"/>
  <c r="I389" i="1"/>
  <c r="AG388" i="1"/>
  <c r="AD388" i="1"/>
  <c r="AA388" i="1"/>
  <c r="X388" i="1"/>
  <c r="U388" i="1"/>
  <c r="R388" i="1"/>
  <c r="O388" i="1"/>
  <c r="L388" i="1"/>
  <c r="I388" i="1"/>
  <c r="AG387" i="1"/>
  <c r="AD387" i="1"/>
  <c r="AA387" i="1"/>
  <c r="X387" i="1"/>
  <c r="U387" i="1"/>
  <c r="R387" i="1"/>
  <c r="O387" i="1"/>
  <c r="L387" i="1"/>
  <c r="I387" i="1"/>
  <c r="AG386" i="1"/>
  <c r="AD386" i="1"/>
  <c r="AA386" i="1"/>
  <c r="X386" i="1"/>
  <c r="U386" i="1"/>
  <c r="R386" i="1"/>
  <c r="O386" i="1"/>
  <c r="L386" i="1"/>
  <c r="I386" i="1"/>
  <c r="AG385" i="1"/>
  <c r="AD385" i="1"/>
  <c r="AA385" i="1"/>
  <c r="X385" i="1"/>
  <c r="U385" i="1"/>
  <c r="R385" i="1"/>
  <c r="O385" i="1"/>
  <c r="L385" i="1"/>
  <c r="I385" i="1"/>
  <c r="AG384" i="1"/>
  <c r="AD384" i="1"/>
  <c r="AA384" i="1"/>
  <c r="X384" i="1"/>
  <c r="U384" i="1"/>
  <c r="R384" i="1"/>
  <c r="O384" i="1"/>
  <c r="L384" i="1"/>
  <c r="I384" i="1"/>
  <c r="AG381" i="1"/>
  <c r="AD381" i="1"/>
  <c r="AA381" i="1"/>
  <c r="X381" i="1"/>
  <c r="U381" i="1"/>
  <c r="R381" i="1"/>
  <c r="O381" i="1"/>
  <c r="L381" i="1"/>
  <c r="I381" i="1"/>
  <c r="AG380" i="1"/>
  <c r="AD380" i="1"/>
  <c r="AA380" i="1"/>
  <c r="X380" i="1"/>
  <c r="U380" i="1"/>
  <c r="R380" i="1"/>
  <c r="O380" i="1"/>
  <c r="L380" i="1"/>
  <c r="I380" i="1"/>
  <c r="AG379" i="1"/>
  <c r="AD379" i="1"/>
  <c r="AA379" i="1"/>
  <c r="X379" i="1"/>
  <c r="U379" i="1"/>
  <c r="R379" i="1"/>
  <c r="O379" i="1"/>
  <c r="L379" i="1"/>
  <c r="I379" i="1"/>
  <c r="AG378" i="1"/>
  <c r="AD378" i="1"/>
  <c r="AA378" i="1"/>
  <c r="X378" i="1"/>
  <c r="U378" i="1"/>
  <c r="R378" i="1"/>
  <c r="O378" i="1"/>
  <c r="L378" i="1"/>
  <c r="I378" i="1"/>
  <c r="AG377" i="1"/>
  <c r="AD377" i="1"/>
  <c r="AA377" i="1"/>
  <c r="X377" i="1"/>
  <c r="U377" i="1"/>
  <c r="R377" i="1"/>
  <c r="O377" i="1"/>
  <c r="L377" i="1"/>
  <c r="I377" i="1"/>
  <c r="AG376" i="1"/>
  <c r="AD376" i="1"/>
  <c r="AA376" i="1"/>
  <c r="X376" i="1"/>
  <c r="U376" i="1"/>
  <c r="R376" i="1"/>
  <c r="O376" i="1"/>
  <c r="L376" i="1"/>
  <c r="I376" i="1"/>
  <c r="AG375" i="1"/>
  <c r="AD375" i="1"/>
  <c r="AA375" i="1"/>
  <c r="X375" i="1"/>
  <c r="U375" i="1"/>
  <c r="R375" i="1"/>
  <c r="O375" i="1"/>
  <c r="L375" i="1"/>
  <c r="I375" i="1"/>
  <c r="AG374" i="1"/>
  <c r="AD374" i="1"/>
  <c r="AA374" i="1"/>
  <c r="X374" i="1"/>
  <c r="U374" i="1"/>
  <c r="R374" i="1"/>
  <c r="O374" i="1"/>
  <c r="L374" i="1"/>
  <c r="I374" i="1"/>
  <c r="AG373" i="1"/>
  <c r="AD373" i="1"/>
  <c r="AA373" i="1"/>
  <c r="X373" i="1"/>
  <c r="U373" i="1"/>
  <c r="R373" i="1"/>
  <c r="O373" i="1"/>
  <c r="L373" i="1"/>
  <c r="I373" i="1"/>
  <c r="AG370" i="1"/>
  <c r="AD370" i="1"/>
  <c r="AA370" i="1"/>
  <c r="X370" i="1"/>
  <c r="U370" i="1"/>
  <c r="R370" i="1"/>
  <c r="O370" i="1"/>
  <c r="L370" i="1"/>
  <c r="I370" i="1"/>
  <c r="AG369" i="1"/>
  <c r="AD369" i="1"/>
  <c r="AA369" i="1"/>
  <c r="X369" i="1"/>
  <c r="U369" i="1"/>
  <c r="R369" i="1"/>
  <c r="O369" i="1"/>
  <c r="L369" i="1"/>
  <c r="I369" i="1"/>
  <c r="AG368" i="1"/>
  <c r="AD368" i="1"/>
  <c r="AA368" i="1"/>
  <c r="X368" i="1"/>
  <c r="U368" i="1"/>
  <c r="R368" i="1"/>
  <c r="O368" i="1"/>
  <c r="L368" i="1"/>
  <c r="I368" i="1"/>
  <c r="AG367" i="1"/>
  <c r="AD367" i="1"/>
  <c r="AA367" i="1"/>
  <c r="X367" i="1"/>
  <c r="U367" i="1"/>
  <c r="R367" i="1"/>
  <c r="O367" i="1"/>
  <c r="L367" i="1"/>
  <c r="I367" i="1"/>
  <c r="AG366" i="1"/>
  <c r="AD366" i="1"/>
  <c r="AA366" i="1"/>
  <c r="X366" i="1"/>
  <c r="U366" i="1"/>
  <c r="R366" i="1"/>
  <c r="O366" i="1"/>
  <c r="L366" i="1"/>
  <c r="I366" i="1"/>
  <c r="AG365" i="1"/>
  <c r="AD365" i="1"/>
  <c r="AA365" i="1"/>
  <c r="X365" i="1"/>
  <c r="U365" i="1"/>
  <c r="R365" i="1"/>
  <c r="O365" i="1"/>
  <c r="L365" i="1"/>
  <c r="I365" i="1"/>
  <c r="AG364" i="1"/>
  <c r="AD364" i="1"/>
  <c r="AA364" i="1"/>
  <c r="X364" i="1"/>
  <c r="U364" i="1"/>
  <c r="R364" i="1"/>
  <c r="AJ365" i="1" s="1"/>
  <c r="O364" i="1"/>
  <c r="L364" i="1"/>
  <c r="I364" i="1"/>
  <c r="AG363" i="1"/>
  <c r="AD363" i="1"/>
  <c r="AA363" i="1"/>
  <c r="X363" i="1"/>
  <c r="U363" i="1"/>
  <c r="R363" i="1"/>
  <c r="O363" i="1"/>
  <c r="L363" i="1"/>
  <c r="I363" i="1"/>
  <c r="AG362" i="1"/>
  <c r="AD362" i="1"/>
  <c r="AA362" i="1"/>
  <c r="X362" i="1"/>
  <c r="U362" i="1"/>
  <c r="R362" i="1"/>
  <c r="O362" i="1"/>
  <c r="L362" i="1"/>
  <c r="I362" i="1"/>
  <c r="AG359" i="1"/>
  <c r="AD359" i="1"/>
  <c r="AA359" i="1"/>
  <c r="X359" i="1"/>
  <c r="U359" i="1"/>
  <c r="R359" i="1"/>
  <c r="O359" i="1"/>
  <c r="L359" i="1"/>
  <c r="I359" i="1"/>
  <c r="AG358" i="1"/>
  <c r="AD358" i="1"/>
  <c r="AA358" i="1"/>
  <c r="X358" i="1"/>
  <c r="U358" i="1"/>
  <c r="R358" i="1"/>
  <c r="O358" i="1"/>
  <c r="L358" i="1"/>
  <c r="I358" i="1"/>
  <c r="AG357" i="1"/>
  <c r="AD357" i="1"/>
  <c r="AA357" i="1"/>
  <c r="X357" i="1"/>
  <c r="U357" i="1"/>
  <c r="R357" i="1"/>
  <c r="O357" i="1"/>
  <c r="L357" i="1"/>
  <c r="I357" i="1"/>
  <c r="AG356" i="1"/>
  <c r="AD356" i="1"/>
  <c r="AA356" i="1"/>
  <c r="X356" i="1"/>
  <c r="U356" i="1"/>
  <c r="R356" i="1"/>
  <c r="O356" i="1"/>
  <c r="L356" i="1"/>
  <c r="I356" i="1"/>
  <c r="AG355" i="1"/>
  <c r="AD355" i="1"/>
  <c r="AA355" i="1"/>
  <c r="X355" i="1"/>
  <c r="U355" i="1"/>
  <c r="R355" i="1"/>
  <c r="O355" i="1"/>
  <c r="L355" i="1"/>
  <c r="I355" i="1"/>
  <c r="AG354" i="1"/>
  <c r="AD354" i="1"/>
  <c r="AA354" i="1"/>
  <c r="X354" i="1"/>
  <c r="U354" i="1"/>
  <c r="R354" i="1"/>
  <c r="O354" i="1"/>
  <c r="L354" i="1"/>
  <c r="I354" i="1"/>
  <c r="AG353" i="1"/>
  <c r="AD353" i="1"/>
  <c r="AA353" i="1"/>
  <c r="X353" i="1"/>
  <c r="U353" i="1"/>
  <c r="R353" i="1"/>
  <c r="O353" i="1"/>
  <c r="L353" i="1"/>
  <c r="I353" i="1"/>
  <c r="AG352" i="1"/>
  <c r="AD352" i="1"/>
  <c r="AA352" i="1"/>
  <c r="X352" i="1"/>
  <c r="U352" i="1"/>
  <c r="R352" i="1"/>
  <c r="O352" i="1"/>
  <c r="L352" i="1"/>
  <c r="I352" i="1"/>
  <c r="AG351" i="1"/>
  <c r="AD351" i="1"/>
  <c r="AA351" i="1"/>
  <c r="X351" i="1"/>
  <c r="U351" i="1"/>
  <c r="R351" i="1"/>
  <c r="O351" i="1"/>
  <c r="L351" i="1"/>
  <c r="I351" i="1"/>
  <c r="AG809" i="1"/>
  <c r="AD809" i="1"/>
  <c r="AA809" i="1"/>
  <c r="X809" i="1"/>
  <c r="U809" i="1"/>
  <c r="R809" i="1"/>
  <c r="O809" i="1"/>
  <c r="L809" i="1"/>
  <c r="I809" i="1"/>
  <c r="AG808" i="1"/>
  <c r="AD808" i="1"/>
  <c r="AA808" i="1"/>
  <c r="X808" i="1"/>
  <c r="U808" i="1"/>
  <c r="R808" i="1"/>
  <c r="O808" i="1"/>
  <c r="L808" i="1"/>
  <c r="I808" i="1"/>
  <c r="AG807" i="1"/>
  <c r="AD807" i="1"/>
  <c r="AA807" i="1"/>
  <c r="X807" i="1"/>
  <c r="U807" i="1"/>
  <c r="R807" i="1"/>
  <c r="O807" i="1"/>
  <c r="L807" i="1"/>
  <c r="I807" i="1"/>
  <c r="AG806" i="1"/>
  <c r="AD806" i="1"/>
  <c r="AA806" i="1"/>
  <c r="X806" i="1"/>
  <c r="U806" i="1"/>
  <c r="R806" i="1"/>
  <c r="O806" i="1"/>
  <c r="L806" i="1"/>
  <c r="I806" i="1"/>
  <c r="AG805" i="1"/>
  <c r="AD805" i="1"/>
  <c r="AA805" i="1"/>
  <c r="X805" i="1"/>
  <c r="U805" i="1"/>
  <c r="R805" i="1"/>
  <c r="O805" i="1"/>
  <c r="L805" i="1"/>
  <c r="I805" i="1"/>
  <c r="AG804" i="1"/>
  <c r="AD804" i="1"/>
  <c r="AA804" i="1"/>
  <c r="X804" i="1"/>
  <c r="U804" i="1"/>
  <c r="R804" i="1"/>
  <c r="O804" i="1"/>
  <c r="L804" i="1"/>
  <c r="I804" i="1"/>
  <c r="AG803" i="1"/>
  <c r="AD803" i="1"/>
  <c r="AA803" i="1"/>
  <c r="X803" i="1"/>
  <c r="U803" i="1"/>
  <c r="R803" i="1"/>
  <c r="O803" i="1"/>
  <c r="L803" i="1"/>
  <c r="I803" i="1"/>
  <c r="AG802" i="1"/>
  <c r="AD802" i="1"/>
  <c r="AA802" i="1"/>
  <c r="X802" i="1"/>
  <c r="U802" i="1"/>
  <c r="R802" i="1"/>
  <c r="O802" i="1"/>
  <c r="L802" i="1"/>
  <c r="I802" i="1"/>
  <c r="AG801" i="1"/>
  <c r="AD801" i="1"/>
  <c r="AA801" i="1"/>
  <c r="X801" i="1"/>
  <c r="U801" i="1"/>
  <c r="R801" i="1"/>
  <c r="O801" i="1"/>
  <c r="L801" i="1"/>
  <c r="I801" i="1"/>
  <c r="AG798" i="1"/>
  <c r="AD798" i="1"/>
  <c r="AA798" i="1"/>
  <c r="X798" i="1"/>
  <c r="U798" i="1"/>
  <c r="R798" i="1"/>
  <c r="O798" i="1"/>
  <c r="L798" i="1"/>
  <c r="I798" i="1"/>
  <c r="AG797" i="1"/>
  <c r="AD797" i="1"/>
  <c r="AA797" i="1"/>
  <c r="X797" i="1"/>
  <c r="U797" i="1"/>
  <c r="R797" i="1"/>
  <c r="O797" i="1"/>
  <c r="L797" i="1"/>
  <c r="I797" i="1"/>
  <c r="AG796" i="1"/>
  <c r="AD796" i="1"/>
  <c r="AA796" i="1"/>
  <c r="X796" i="1"/>
  <c r="U796" i="1"/>
  <c r="R796" i="1"/>
  <c r="O796" i="1"/>
  <c r="L796" i="1"/>
  <c r="I796" i="1"/>
  <c r="AG795" i="1"/>
  <c r="AD795" i="1"/>
  <c r="AA795" i="1"/>
  <c r="X795" i="1"/>
  <c r="U795" i="1"/>
  <c r="R795" i="1"/>
  <c r="O795" i="1"/>
  <c r="L795" i="1"/>
  <c r="I795" i="1"/>
  <c r="AG794" i="1"/>
  <c r="AD794" i="1"/>
  <c r="AA794" i="1"/>
  <c r="X794" i="1"/>
  <c r="U794" i="1"/>
  <c r="R794" i="1"/>
  <c r="O794" i="1"/>
  <c r="L794" i="1"/>
  <c r="I794" i="1"/>
  <c r="AG793" i="1"/>
  <c r="AD793" i="1"/>
  <c r="AA793" i="1"/>
  <c r="X793" i="1"/>
  <c r="U793" i="1"/>
  <c r="R793" i="1"/>
  <c r="O793" i="1"/>
  <c r="L793" i="1"/>
  <c r="I793" i="1"/>
  <c r="AG792" i="1"/>
  <c r="AD792" i="1"/>
  <c r="AA792" i="1"/>
  <c r="X792" i="1"/>
  <c r="U792" i="1"/>
  <c r="R792" i="1"/>
  <c r="O792" i="1"/>
  <c r="L792" i="1"/>
  <c r="I792" i="1"/>
  <c r="AG791" i="1"/>
  <c r="AD791" i="1"/>
  <c r="AA791" i="1"/>
  <c r="X791" i="1"/>
  <c r="U791" i="1"/>
  <c r="R791" i="1"/>
  <c r="O791" i="1"/>
  <c r="L791" i="1"/>
  <c r="I791" i="1"/>
  <c r="AG790" i="1"/>
  <c r="AD790" i="1"/>
  <c r="AA790" i="1"/>
  <c r="X790" i="1"/>
  <c r="U790" i="1"/>
  <c r="R790" i="1"/>
  <c r="O790" i="1"/>
  <c r="L790" i="1"/>
  <c r="I790" i="1"/>
  <c r="AG787" i="1"/>
  <c r="AD787" i="1"/>
  <c r="AA787" i="1"/>
  <c r="X787" i="1"/>
  <c r="U787" i="1"/>
  <c r="R787" i="1"/>
  <c r="O787" i="1"/>
  <c r="L787" i="1"/>
  <c r="I787" i="1"/>
  <c r="AG786" i="1"/>
  <c r="AD786" i="1"/>
  <c r="AA786" i="1"/>
  <c r="X786" i="1"/>
  <c r="U786" i="1"/>
  <c r="R786" i="1"/>
  <c r="O786" i="1"/>
  <c r="L786" i="1"/>
  <c r="I786" i="1"/>
  <c r="AG785" i="1"/>
  <c r="AD785" i="1"/>
  <c r="AA785" i="1"/>
  <c r="X785" i="1"/>
  <c r="U785" i="1"/>
  <c r="R785" i="1"/>
  <c r="O785" i="1"/>
  <c r="L785" i="1"/>
  <c r="I785" i="1"/>
  <c r="AG784" i="1"/>
  <c r="AD784" i="1"/>
  <c r="AA784" i="1"/>
  <c r="X784" i="1"/>
  <c r="U784" i="1"/>
  <c r="R784" i="1"/>
  <c r="O784" i="1"/>
  <c r="L784" i="1"/>
  <c r="I784" i="1"/>
  <c r="AG783" i="1"/>
  <c r="AD783" i="1"/>
  <c r="AA783" i="1"/>
  <c r="X783" i="1"/>
  <c r="U783" i="1"/>
  <c r="R783" i="1"/>
  <c r="O783" i="1"/>
  <c r="L783" i="1"/>
  <c r="I783" i="1"/>
  <c r="AG782" i="1"/>
  <c r="AD782" i="1"/>
  <c r="AA782" i="1"/>
  <c r="X782" i="1"/>
  <c r="U782" i="1"/>
  <c r="R782" i="1"/>
  <c r="O782" i="1"/>
  <c r="L782" i="1"/>
  <c r="I782" i="1"/>
  <c r="AG781" i="1"/>
  <c r="AD781" i="1"/>
  <c r="AA781" i="1"/>
  <c r="X781" i="1"/>
  <c r="U781" i="1"/>
  <c r="R781" i="1"/>
  <c r="O781" i="1"/>
  <c r="L781" i="1"/>
  <c r="I781" i="1"/>
  <c r="AG780" i="1"/>
  <c r="AD780" i="1"/>
  <c r="AA780" i="1"/>
  <c r="X780" i="1"/>
  <c r="U780" i="1"/>
  <c r="R780" i="1"/>
  <c r="O780" i="1"/>
  <c r="L780" i="1"/>
  <c r="I780" i="1"/>
  <c r="AJ777" i="1"/>
  <c r="AG779" i="1"/>
  <c r="AD779" i="1"/>
  <c r="AA779" i="1"/>
  <c r="X779" i="1"/>
  <c r="U779" i="1"/>
  <c r="R779" i="1"/>
  <c r="O779" i="1"/>
  <c r="L779" i="1"/>
  <c r="I779" i="1"/>
  <c r="AG778" i="1"/>
  <c r="AD778" i="1"/>
  <c r="AA778" i="1"/>
  <c r="X778" i="1"/>
  <c r="U778" i="1"/>
  <c r="R778" i="1"/>
  <c r="O778" i="1"/>
  <c r="L778" i="1"/>
  <c r="I778" i="1"/>
  <c r="AG777" i="1"/>
  <c r="AD777" i="1"/>
  <c r="AA777" i="1"/>
  <c r="X777" i="1"/>
  <c r="U777" i="1"/>
  <c r="R777" i="1"/>
  <c r="O777" i="1"/>
  <c r="L777" i="1"/>
  <c r="I777" i="1"/>
  <c r="AG776" i="1"/>
  <c r="AD776" i="1"/>
  <c r="AA776" i="1"/>
  <c r="X776" i="1"/>
  <c r="U776" i="1"/>
  <c r="R776" i="1"/>
  <c r="O776" i="1"/>
  <c r="L776" i="1"/>
  <c r="I776" i="1"/>
  <c r="AG169" i="1"/>
  <c r="AD169" i="1"/>
  <c r="AA169" i="1"/>
  <c r="X169" i="1"/>
  <c r="U169" i="1"/>
  <c r="R169" i="1"/>
  <c r="O169" i="1"/>
  <c r="L169" i="1"/>
  <c r="I169" i="1"/>
  <c r="AG168" i="1"/>
  <c r="AD168" i="1"/>
  <c r="AA168" i="1"/>
  <c r="X168" i="1"/>
  <c r="U168" i="1"/>
  <c r="R168" i="1"/>
  <c r="O168" i="1"/>
  <c r="L168" i="1"/>
  <c r="I168" i="1"/>
  <c r="AG167" i="1"/>
  <c r="AD167" i="1"/>
  <c r="AA167" i="1"/>
  <c r="X167" i="1"/>
  <c r="U167" i="1"/>
  <c r="R167" i="1"/>
  <c r="O167" i="1"/>
  <c r="L167" i="1"/>
  <c r="I167" i="1"/>
  <c r="AG166" i="1"/>
  <c r="AD166" i="1"/>
  <c r="AA166" i="1"/>
  <c r="X166" i="1"/>
  <c r="U166" i="1"/>
  <c r="R166" i="1"/>
  <c r="O166" i="1"/>
  <c r="L166" i="1"/>
  <c r="I166" i="1"/>
  <c r="AG165" i="1"/>
  <c r="AD165" i="1"/>
  <c r="AA165" i="1"/>
  <c r="X165" i="1"/>
  <c r="U165" i="1"/>
  <c r="R165" i="1"/>
  <c r="O165" i="1"/>
  <c r="L165" i="1"/>
  <c r="I165" i="1"/>
  <c r="AG164" i="1"/>
  <c r="AD164" i="1"/>
  <c r="AA164" i="1"/>
  <c r="X164" i="1"/>
  <c r="U164" i="1"/>
  <c r="R164" i="1"/>
  <c r="O164" i="1"/>
  <c r="L164" i="1"/>
  <c r="I164" i="1"/>
  <c r="AG163" i="1"/>
  <c r="AD163" i="1"/>
  <c r="AA163" i="1"/>
  <c r="X163" i="1"/>
  <c r="U163" i="1"/>
  <c r="R163" i="1"/>
  <c r="O163" i="1"/>
  <c r="L163" i="1"/>
  <c r="I163" i="1"/>
  <c r="AG162" i="1"/>
  <c r="AD162" i="1"/>
  <c r="AA162" i="1"/>
  <c r="X162" i="1"/>
  <c r="U162" i="1"/>
  <c r="R162" i="1"/>
  <c r="O162" i="1"/>
  <c r="L162" i="1"/>
  <c r="I162" i="1"/>
  <c r="AG161" i="1"/>
  <c r="AD161" i="1"/>
  <c r="AA161" i="1"/>
  <c r="X161" i="1"/>
  <c r="U161" i="1"/>
  <c r="R161" i="1"/>
  <c r="O161" i="1"/>
  <c r="L161" i="1"/>
  <c r="I161" i="1"/>
  <c r="AG158" i="1"/>
  <c r="AD158" i="1"/>
  <c r="AA158" i="1"/>
  <c r="X158" i="1"/>
  <c r="U158" i="1"/>
  <c r="R158" i="1"/>
  <c r="O158" i="1"/>
  <c r="L158" i="1"/>
  <c r="I158" i="1"/>
  <c r="AG157" i="1"/>
  <c r="AD157" i="1"/>
  <c r="AA157" i="1"/>
  <c r="X157" i="1"/>
  <c r="U157" i="1"/>
  <c r="R157" i="1"/>
  <c r="O157" i="1"/>
  <c r="L157" i="1"/>
  <c r="I157" i="1"/>
  <c r="AG156" i="1"/>
  <c r="AD156" i="1"/>
  <c r="AA156" i="1"/>
  <c r="X156" i="1"/>
  <c r="U156" i="1"/>
  <c r="R156" i="1"/>
  <c r="O156" i="1"/>
  <c r="L156" i="1"/>
  <c r="I156" i="1"/>
  <c r="AG155" i="1"/>
  <c r="AD155" i="1"/>
  <c r="AA155" i="1"/>
  <c r="X155" i="1"/>
  <c r="U155" i="1"/>
  <c r="R155" i="1"/>
  <c r="O155" i="1"/>
  <c r="L155" i="1"/>
  <c r="I155" i="1"/>
  <c r="AG154" i="1"/>
  <c r="AD154" i="1"/>
  <c r="AA154" i="1"/>
  <c r="X154" i="1"/>
  <c r="U154" i="1"/>
  <c r="R154" i="1"/>
  <c r="O154" i="1"/>
  <c r="L154" i="1"/>
  <c r="I154" i="1"/>
  <c r="AG153" i="1"/>
  <c r="AD153" i="1"/>
  <c r="AA153" i="1"/>
  <c r="X153" i="1"/>
  <c r="U153" i="1"/>
  <c r="R153" i="1"/>
  <c r="O153" i="1"/>
  <c r="L153" i="1"/>
  <c r="I153" i="1"/>
  <c r="AG152" i="1"/>
  <c r="AD152" i="1"/>
  <c r="AA152" i="1"/>
  <c r="X152" i="1"/>
  <c r="U152" i="1"/>
  <c r="R152" i="1"/>
  <c r="O152" i="1"/>
  <c r="L152" i="1"/>
  <c r="I152" i="1"/>
  <c r="AG151" i="1"/>
  <c r="AD151" i="1"/>
  <c r="AA151" i="1"/>
  <c r="X151" i="1"/>
  <c r="U151" i="1"/>
  <c r="R151" i="1"/>
  <c r="O151" i="1"/>
  <c r="L151" i="1"/>
  <c r="I151" i="1"/>
  <c r="AG150" i="1"/>
  <c r="AD150" i="1"/>
  <c r="AA150" i="1"/>
  <c r="X150" i="1"/>
  <c r="U150" i="1"/>
  <c r="R150" i="1"/>
  <c r="O150" i="1"/>
  <c r="L150" i="1"/>
  <c r="I150" i="1"/>
  <c r="AG147" i="1"/>
  <c r="AD147" i="1"/>
  <c r="AA147" i="1"/>
  <c r="X147" i="1"/>
  <c r="U147" i="1"/>
  <c r="R147" i="1"/>
  <c r="O147" i="1"/>
  <c r="L147" i="1"/>
  <c r="I147" i="1"/>
  <c r="AG146" i="1"/>
  <c r="AD146" i="1"/>
  <c r="AA146" i="1"/>
  <c r="X146" i="1"/>
  <c r="U146" i="1"/>
  <c r="R146" i="1"/>
  <c r="O146" i="1"/>
  <c r="L146" i="1"/>
  <c r="I146" i="1"/>
  <c r="AG145" i="1"/>
  <c r="AD145" i="1"/>
  <c r="AA145" i="1"/>
  <c r="X145" i="1"/>
  <c r="U145" i="1"/>
  <c r="R145" i="1"/>
  <c r="O145" i="1"/>
  <c r="L145" i="1"/>
  <c r="I145" i="1"/>
  <c r="AG144" i="1"/>
  <c r="AD144" i="1"/>
  <c r="AA144" i="1"/>
  <c r="X144" i="1"/>
  <c r="U144" i="1"/>
  <c r="R144" i="1"/>
  <c r="O144" i="1"/>
  <c r="L144" i="1"/>
  <c r="I144" i="1"/>
  <c r="AG143" i="1"/>
  <c r="AD143" i="1"/>
  <c r="AA143" i="1"/>
  <c r="X143" i="1"/>
  <c r="U143" i="1"/>
  <c r="R143" i="1"/>
  <c r="O143" i="1"/>
  <c r="L143" i="1"/>
  <c r="I143" i="1"/>
  <c r="AG142" i="1"/>
  <c r="AD142" i="1"/>
  <c r="AA142" i="1"/>
  <c r="X142" i="1"/>
  <c r="U142" i="1"/>
  <c r="R142" i="1"/>
  <c r="O142" i="1"/>
  <c r="L142" i="1"/>
  <c r="I142" i="1"/>
  <c r="AG141" i="1"/>
  <c r="AD141" i="1"/>
  <c r="AA141" i="1"/>
  <c r="X141" i="1"/>
  <c r="U141" i="1"/>
  <c r="R141" i="1"/>
  <c r="O141" i="1"/>
  <c r="L141" i="1"/>
  <c r="I141" i="1"/>
  <c r="AG140" i="1"/>
  <c r="AD140" i="1"/>
  <c r="AA140" i="1"/>
  <c r="X140" i="1"/>
  <c r="U140" i="1"/>
  <c r="R140" i="1"/>
  <c r="O140" i="1"/>
  <c r="L140" i="1"/>
  <c r="I140" i="1"/>
  <c r="AG139" i="1"/>
  <c r="AD139" i="1"/>
  <c r="AA139" i="1"/>
  <c r="X139" i="1"/>
  <c r="U139" i="1"/>
  <c r="R139" i="1"/>
  <c r="O139" i="1"/>
  <c r="L139" i="1"/>
  <c r="I139" i="1"/>
  <c r="AG136" i="1"/>
  <c r="AD136" i="1"/>
  <c r="AA136" i="1"/>
  <c r="X136" i="1"/>
  <c r="U136" i="1"/>
  <c r="R136" i="1"/>
  <c r="O136" i="1"/>
  <c r="L136" i="1"/>
  <c r="I136" i="1"/>
  <c r="AG135" i="1"/>
  <c r="AD135" i="1"/>
  <c r="AA135" i="1"/>
  <c r="X135" i="1"/>
  <c r="U135" i="1"/>
  <c r="R135" i="1"/>
  <c r="O135" i="1"/>
  <c r="L135" i="1"/>
  <c r="I135" i="1"/>
  <c r="AG134" i="1"/>
  <c r="AD134" i="1"/>
  <c r="AA134" i="1"/>
  <c r="X134" i="1"/>
  <c r="U134" i="1"/>
  <c r="R134" i="1"/>
  <c r="O134" i="1"/>
  <c r="L134" i="1"/>
  <c r="I134" i="1"/>
  <c r="AG133" i="1"/>
  <c r="AD133" i="1"/>
  <c r="AA133" i="1"/>
  <c r="X133" i="1"/>
  <c r="U133" i="1"/>
  <c r="R133" i="1"/>
  <c r="O133" i="1"/>
  <c r="L133" i="1"/>
  <c r="I133" i="1"/>
  <c r="AG132" i="1"/>
  <c r="AD132" i="1"/>
  <c r="AA132" i="1"/>
  <c r="X132" i="1"/>
  <c r="U132" i="1"/>
  <c r="R132" i="1"/>
  <c r="O132" i="1"/>
  <c r="L132" i="1"/>
  <c r="I132" i="1"/>
  <c r="AG131" i="1"/>
  <c r="AD131" i="1"/>
  <c r="AA131" i="1"/>
  <c r="X131" i="1"/>
  <c r="U131" i="1"/>
  <c r="R131" i="1"/>
  <c r="O131" i="1"/>
  <c r="L131" i="1"/>
  <c r="I131" i="1"/>
  <c r="AG130" i="1"/>
  <c r="AD130" i="1"/>
  <c r="AA130" i="1"/>
  <c r="X130" i="1"/>
  <c r="U130" i="1"/>
  <c r="R130" i="1"/>
  <c r="O130" i="1"/>
  <c r="L130" i="1"/>
  <c r="I130" i="1"/>
  <c r="AG129" i="1"/>
  <c r="AD129" i="1"/>
  <c r="AA129" i="1"/>
  <c r="X129" i="1"/>
  <c r="U129" i="1"/>
  <c r="R129" i="1"/>
  <c r="O129" i="1"/>
  <c r="L129" i="1"/>
  <c r="I129" i="1"/>
  <c r="AG128" i="1"/>
  <c r="AD128" i="1"/>
  <c r="AA128" i="1"/>
  <c r="X128" i="1"/>
  <c r="U128" i="1"/>
  <c r="R128" i="1"/>
  <c r="O128" i="1"/>
  <c r="L128" i="1"/>
  <c r="I128" i="1"/>
  <c r="AG125" i="1"/>
  <c r="AD125" i="1"/>
  <c r="AA125" i="1"/>
  <c r="X125" i="1"/>
  <c r="U125" i="1"/>
  <c r="R125" i="1"/>
  <c r="O125" i="1"/>
  <c r="L125" i="1"/>
  <c r="I125" i="1"/>
  <c r="AG124" i="1"/>
  <c r="AD124" i="1"/>
  <c r="AA124" i="1"/>
  <c r="X124" i="1"/>
  <c r="U124" i="1"/>
  <c r="R124" i="1"/>
  <c r="O124" i="1"/>
  <c r="L124" i="1"/>
  <c r="I124" i="1"/>
  <c r="AG123" i="1"/>
  <c r="AD123" i="1"/>
  <c r="AA123" i="1"/>
  <c r="X123" i="1"/>
  <c r="U123" i="1"/>
  <c r="R123" i="1"/>
  <c r="O123" i="1"/>
  <c r="L123" i="1"/>
  <c r="I123" i="1"/>
  <c r="AG122" i="1"/>
  <c r="AD122" i="1"/>
  <c r="AA122" i="1"/>
  <c r="X122" i="1"/>
  <c r="U122" i="1"/>
  <c r="R122" i="1"/>
  <c r="O122" i="1"/>
  <c r="L122" i="1"/>
  <c r="I122" i="1"/>
  <c r="AG121" i="1"/>
  <c r="AD121" i="1"/>
  <c r="AA121" i="1"/>
  <c r="X121" i="1"/>
  <c r="U121" i="1"/>
  <c r="R121" i="1"/>
  <c r="O121" i="1"/>
  <c r="L121" i="1"/>
  <c r="I121" i="1"/>
  <c r="AG120" i="1"/>
  <c r="AD120" i="1"/>
  <c r="AA120" i="1"/>
  <c r="X120" i="1"/>
  <c r="U120" i="1"/>
  <c r="R120" i="1"/>
  <c r="O120" i="1"/>
  <c r="L120" i="1"/>
  <c r="I120" i="1"/>
  <c r="AG119" i="1"/>
  <c r="AD119" i="1"/>
  <c r="AA119" i="1"/>
  <c r="X119" i="1"/>
  <c r="U119" i="1"/>
  <c r="R119" i="1"/>
  <c r="O119" i="1"/>
  <c r="L119" i="1"/>
  <c r="I119" i="1"/>
  <c r="AG118" i="1"/>
  <c r="AD118" i="1"/>
  <c r="AA118" i="1"/>
  <c r="X118" i="1"/>
  <c r="U118" i="1"/>
  <c r="R118" i="1"/>
  <c r="O118" i="1"/>
  <c r="L118" i="1"/>
  <c r="I118" i="1"/>
  <c r="AG117" i="1"/>
  <c r="AD117" i="1"/>
  <c r="AA117" i="1"/>
  <c r="X117" i="1"/>
  <c r="U117" i="1"/>
  <c r="R117" i="1"/>
  <c r="O117" i="1"/>
  <c r="L117" i="1"/>
  <c r="I117" i="1"/>
  <c r="AG773" i="1"/>
  <c r="AD773" i="1"/>
  <c r="AA773" i="1"/>
  <c r="X773" i="1"/>
  <c r="U773" i="1"/>
  <c r="R773" i="1"/>
  <c r="O773" i="1"/>
  <c r="L773" i="1"/>
  <c r="I773" i="1"/>
  <c r="AG772" i="1"/>
  <c r="AD772" i="1"/>
  <c r="AA772" i="1"/>
  <c r="X772" i="1"/>
  <c r="U772" i="1"/>
  <c r="R772" i="1"/>
  <c r="O772" i="1"/>
  <c r="L772" i="1"/>
  <c r="I772" i="1"/>
  <c r="AG771" i="1"/>
  <c r="AD771" i="1"/>
  <c r="AA771" i="1"/>
  <c r="X771" i="1"/>
  <c r="U771" i="1"/>
  <c r="R771" i="1"/>
  <c r="O771" i="1"/>
  <c r="L771" i="1"/>
  <c r="I771" i="1"/>
  <c r="AG770" i="1"/>
  <c r="AD770" i="1"/>
  <c r="AA770" i="1"/>
  <c r="X770" i="1"/>
  <c r="U770" i="1"/>
  <c r="R770" i="1"/>
  <c r="O770" i="1"/>
  <c r="L770" i="1"/>
  <c r="I770" i="1"/>
  <c r="AG769" i="1"/>
  <c r="AD769" i="1"/>
  <c r="AA769" i="1"/>
  <c r="X769" i="1"/>
  <c r="U769" i="1"/>
  <c r="R769" i="1"/>
  <c r="O769" i="1"/>
  <c r="L769" i="1"/>
  <c r="I769" i="1"/>
  <c r="AG768" i="1"/>
  <c r="AD768" i="1"/>
  <c r="AA768" i="1"/>
  <c r="X768" i="1"/>
  <c r="U768" i="1"/>
  <c r="R768" i="1"/>
  <c r="O768" i="1"/>
  <c r="L768" i="1"/>
  <c r="I768" i="1"/>
  <c r="AG767" i="1"/>
  <c r="AD767" i="1"/>
  <c r="AA767" i="1"/>
  <c r="X767" i="1"/>
  <c r="U767" i="1"/>
  <c r="R767" i="1"/>
  <c r="O767" i="1"/>
  <c r="L767" i="1"/>
  <c r="I767" i="1"/>
  <c r="AG766" i="1"/>
  <c r="AD766" i="1"/>
  <c r="AA766" i="1"/>
  <c r="X766" i="1"/>
  <c r="U766" i="1"/>
  <c r="R766" i="1"/>
  <c r="O766" i="1"/>
  <c r="L766" i="1"/>
  <c r="I766" i="1"/>
  <c r="AG765" i="1"/>
  <c r="AD765" i="1"/>
  <c r="AA765" i="1"/>
  <c r="X765" i="1"/>
  <c r="U765" i="1"/>
  <c r="R765" i="1"/>
  <c r="O765" i="1"/>
  <c r="L765" i="1"/>
  <c r="I765" i="1"/>
  <c r="AG762" i="1"/>
  <c r="AD762" i="1"/>
  <c r="AA762" i="1"/>
  <c r="X762" i="1"/>
  <c r="U762" i="1"/>
  <c r="R762" i="1"/>
  <c r="O762" i="1"/>
  <c r="L762" i="1"/>
  <c r="I762" i="1"/>
  <c r="AG761" i="1"/>
  <c r="AD761" i="1"/>
  <c r="AA761" i="1"/>
  <c r="X761" i="1"/>
  <c r="U761" i="1"/>
  <c r="R761" i="1"/>
  <c r="O761" i="1"/>
  <c r="L761" i="1"/>
  <c r="I761" i="1"/>
  <c r="AG760" i="1"/>
  <c r="AD760" i="1"/>
  <c r="AA760" i="1"/>
  <c r="X760" i="1"/>
  <c r="U760" i="1"/>
  <c r="R760" i="1"/>
  <c r="O760" i="1"/>
  <c r="L760" i="1"/>
  <c r="I760" i="1"/>
  <c r="AG759" i="1"/>
  <c r="AD759" i="1"/>
  <c r="AA759" i="1"/>
  <c r="X759" i="1"/>
  <c r="U759" i="1"/>
  <c r="R759" i="1"/>
  <c r="O759" i="1"/>
  <c r="L759" i="1"/>
  <c r="AG758" i="1"/>
  <c r="AD758" i="1"/>
  <c r="AA758" i="1"/>
  <c r="X758" i="1"/>
  <c r="U758" i="1"/>
  <c r="R758" i="1"/>
  <c r="O758" i="1"/>
  <c r="L758" i="1"/>
  <c r="I758" i="1"/>
  <c r="AG757" i="1"/>
  <c r="AD757" i="1"/>
  <c r="AA757" i="1"/>
  <c r="X757" i="1"/>
  <c r="U757" i="1"/>
  <c r="R757" i="1"/>
  <c r="O757" i="1"/>
  <c r="L757" i="1"/>
  <c r="I757" i="1"/>
  <c r="AG756" i="1"/>
  <c r="AD756" i="1"/>
  <c r="AA756" i="1"/>
  <c r="X756" i="1"/>
  <c r="U756" i="1"/>
  <c r="R756" i="1"/>
  <c r="O756" i="1"/>
  <c r="L756" i="1"/>
  <c r="I756" i="1"/>
  <c r="AG755" i="1"/>
  <c r="AD755" i="1"/>
  <c r="AA755" i="1"/>
  <c r="X755" i="1"/>
  <c r="U755" i="1"/>
  <c r="R755" i="1"/>
  <c r="O755" i="1"/>
  <c r="L755" i="1"/>
  <c r="I755" i="1"/>
  <c r="AG754" i="1"/>
  <c r="AD754" i="1"/>
  <c r="AA754" i="1"/>
  <c r="X754" i="1"/>
  <c r="U754" i="1"/>
  <c r="R754" i="1"/>
  <c r="O754" i="1"/>
  <c r="L754" i="1"/>
  <c r="I754" i="1"/>
  <c r="AG114" i="1"/>
  <c r="AD114" i="1"/>
  <c r="AA114" i="1"/>
  <c r="X114" i="1"/>
  <c r="U114" i="1"/>
  <c r="R114" i="1"/>
  <c r="O114" i="1"/>
  <c r="L114" i="1"/>
  <c r="I114" i="1"/>
  <c r="AG113" i="1"/>
  <c r="AD113" i="1"/>
  <c r="AA113" i="1"/>
  <c r="X113" i="1"/>
  <c r="U113" i="1"/>
  <c r="R113" i="1"/>
  <c r="O113" i="1"/>
  <c r="L113" i="1"/>
  <c r="I113" i="1"/>
  <c r="AG112" i="1"/>
  <c r="AD112" i="1"/>
  <c r="AA112" i="1"/>
  <c r="X112" i="1"/>
  <c r="U112" i="1"/>
  <c r="R112" i="1"/>
  <c r="O112" i="1"/>
  <c r="L112" i="1"/>
  <c r="I112" i="1"/>
  <c r="AG111" i="1"/>
  <c r="AD111" i="1"/>
  <c r="AA111" i="1"/>
  <c r="X111" i="1"/>
  <c r="U111" i="1"/>
  <c r="R111" i="1"/>
  <c r="O111" i="1"/>
  <c r="L111" i="1"/>
  <c r="I111" i="1"/>
  <c r="AG110" i="1"/>
  <c r="AD110" i="1"/>
  <c r="AA110" i="1"/>
  <c r="X110" i="1"/>
  <c r="U110" i="1"/>
  <c r="R110" i="1"/>
  <c r="O110" i="1"/>
  <c r="L110" i="1"/>
  <c r="I110" i="1"/>
  <c r="AG109" i="1"/>
  <c r="AD109" i="1"/>
  <c r="AA109" i="1"/>
  <c r="X109" i="1"/>
  <c r="U109" i="1"/>
  <c r="R109" i="1"/>
  <c r="O109" i="1"/>
  <c r="L109" i="1"/>
  <c r="I109" i="1"/>
  <c r="AG108" i="1"/>
  <c r="AD108" i="1"/>
  <c r="AA108" i="1"/>
  <c r="X108" i="1"/>
  <c r="U108" i="1"/>
  <c r="R108" i="1"/>
  <c r="O108" i="1"/>
  <c r="L108" i="1"/>
  <c r="I108" i="1"/>
  <c r="AG107" i="1"/>
  <c r="AD107" i="1"/>
  <c r="AA107" i="1"/>
  <c r="X107" i="1"/>
  <c r="U107" i="1"/>
  <c r="R107" i="1"/>
  <c r="O107" i="1"/>
  <c r="L107" i="1"/>
  <c r="I107" i="1"/>
  <c r="AG106" i="1"/>
  <c r="AD106" i="1"/>
  <c r="AA106" i="1"/>
  <c r="X106" i="1"/>
  <c r="U106" i="1"/>
  <c r="R106" i="1"/>
  <c r="O106" i="1"/>
  <c r="L106" i="1"/>
  <c r="I106" i="1"/>
  <c r="AG751" i="1"/>
  <c r="AD751" i="1"/>
  <c r="AA751" i="1"/>
  <c r="X751" i="1"/>
  <c r="U751" i="1"/>
  <c r="R751" i="1"/>
  <c r="O751" i="1"/>
  <c r="L751" i="1"/>
  <c r="I751" i="1"/>
  <c r="AG750" i="1"/>
  <c r="AD750" i="1"/>
  <c r="AA750" i="1"/>
  <c r="X750" i="1"/>
  <c r="U750" i="1"/>
  <c r="R750" i="1"/>
  <c r="O750" i="1"/>
  <c r="L750" i="1"/>
  <c r="I750" i="1"/>
  <c r="AG749" i="1"/>
  <c r="AD749" i="1"/>
  <c r="AA749" i="1"/>
  <c r="X749" i="1"/>
  <c r="U749" i="1"/>
  <c r="R749" i="1"/>
  <c r="O749" i="1"/>
  <c r="L749" i="1"/>
  <c r="I749" i="1"/>
  <c r="AG748" i="1"/>
  <c r="AD748" i="1"/>
  <c r="AA748" i="1"/>
  <c r="X748" i="1"/>
  <c r="U748" i="1"/>
  <c r="R748" i="1"/>
  <c r="O748" i="1"/>
  <c r="L748" i="1"/>
  <c r="I748" i="1"/>
  <c r="AG747" i="1"/>
  <c r="AD747" i="1"/>
  <c r="AA747" i="1"/>
  <c r="X747" i="1"/>
  <c r="U747" i="1"/>
  <c r="R747" i="1"/>
  <c r="O747" i="1"/>
  <c r="L747" i="1"/>
  <c r="I747" i="1"/>
  <c r="AG746" i="1"/>
  <c r="AD746" i="1"/>
  <c r="AA746" i="1"/>
  <c r="X746" i="1"/>
  <c r="U746" i="1"/>
  <c r="R746" i="1"/>
  <c r="O746" i="1"/>
  <c r="L746" i="1"/>
  <c r="I746" i="1"/>
  <c r="AG745" i="1"/>
  <c r="AD745" i="1"/>
  <c r="AA745" i="1"/>
  <c r="X745" i="1"/>
  <c r="U745" i="1"/>
  <c r="R745" i="1"/>
  <c r="O745" i="1"/>
  <c r="L745" i="1"/>
  <c r="I745" i="1"/>
  <c r="AG744" i="1"/>
  <c r="AD744" i="1"/>
  <c r="AA744" i="1"/>
  <c r="X744" i="1"/>
  <c r="U744" i="1"/>
  <c r="R744" i="1"/>
  <c r="O744" i="1"/>
  <c r="L744" i="1"/>
  <c r="I744" i="1"/>
  <c r="AG743" i="1"/>
  <c r="AD743" i="1"/>
  <c r="AA743" i="1"/>
  <c r="X743" i="1"/>
  <c r="U743" i="1"/>
  <c r="R743" i="1"/>
  <c r="O743" i="1"/>
  <c r="L743" i="1"/>
  <c r="I743" i="1"/>
  <c r="AG740" i="1"/>
  <c r="AD740" i="1"/>
  <c r="AA740" i="1"/>
  <c r="X740" i="1"/>
  <c r="U740" i="1"/>
  <c r="R740" i="1"/>
  <c r="O740" i="1"/>
  <c r="L740" i="1"/>
  <c r="I740" i="1"/>
  <c r="AG739" i="1"/>
  <c r="AD739" i="1"/>
  <c r="AA739" i="1"/>
  <c r="X739" i="1"/>
  <c r="U739" i="1"/>
  <c r="R739" i="1"/>
  <c r="O739" i="1"/>
  <c r="L739" i="1"/>
  <c r="I739" i="1"/>
  <c r="AG738" i="1"/>
  <c r="AD738" i="1"/>
  <c r="AA738" i="1"/>
  <c r="X738" i="1"/>
  <c r="U738" i="1"/>
  <c r="R738" i="1"/>
  <c r="O738" i="1"/>
  <c r="L738" i="1"/>
  <c r="I738" i="1"/>
  <c r="AG737" i="1"/>
  <c r="AD737" i="1"/>
  <c r="AA737" i="1"/>
  <c r="X737" i="1"/>
  <c r="U737" i="1"/>
  <c r="R737" i="1"/>
  <c r="O737" i="1"/>
  <c r="L737" i="1"/>
  <c r="I737" i="1"/>
  <c r="AG736" i="1"/>
  <c r="AD736" i="1"/>
  <c r="AA736" i="1"/>
  <c r="X736" i="1"/>
  <c r="U736" i="1"/>
  <c r="R736" i="1"/>
  <c r="O736" i="1"/>
  <c r="L736" i="1"/>
  <c r="I736" i="1"/>
  <c r="AG735" i="1"/>
  <c r="AD735" i="1"/>
  <c r="AA735" i="1"/>
  <c r="X735" i="1"/>
  <c r="U735" i="1"/>
  <c r="R735" i="1"/>
  <c r="O735" i="1"/>
  <c r="L735" i="1"/>
  <c r="I735" i="1"/>
  <c r="AG734" i="1"/>
  <c r="AD734" i="1"/>
  <c r="AA734" i="1"/>
  <c r="X734" i="1"/>
  <c r="U734" i="1"/>
  <c r="R734" i="1"/>
  <c r="O734" i="1"/>
  <c r="L734" i="1"/>
  <c r="I734" i="1"/>
  <c r="AG733" i="1"/>
  <c r="AD733" i="1"/>
  <c r="AA733" i="1"/>
  <c r="X733" i="1"/>
  <c r="U733" i="1"/>
  <c r="R733" i="1"/>
  <c r="O733" i="1"/>
  <c r="L733" i="1"/>
  <c r="I733" i="1"/>
  <c r="AG732" i="1"/>
  <c r="AD732" i="1"/>
  <c r="AA732" i="1"/>
  <c r="X732" i="1"/>
  <c r="U732" i="1"/>
  <c r="R732" i="1"/>
  <c r="O732" i="1"/>
  <c r="L732" i="1"/>
  <c r="I732" i="1"/>
  <c r="AG731" i="1"/>
  <c r="AD731" i="1"/>
  <c r="AA731" i="1"/>
  <c r="X731" i="1"/>
  <c r="U731" i="1"/>
  <c r="R731" i="1"/>
  <c r="O731" i="1"/>
  <c r="L731" i="1"/>
  <c r="I731" i="1"/>
  <c r="AJ730" i="1"/>
  <c r="AG730" i="1"/>
  <c r="AD730" i="1"/>
  <c r="AA730" i="1"/>
  <c r="X730" i="1"/>
  <c r="U730" i="1"/>
  <c r="R730" i="1"/>
  <c r="O730" i="1"/>
  <c r="L730" i="1"/>
  <c r="I730" i="1"/>
  <c r="AG729" i="1"/>
  <c r="AD729" i="1"/>
  <c r="AA729" i="1"/>
  <c r="X729" i="1"/>
  <c r="U729" i="1"/>
  <c r="R729" i="1"/>
  <c r="O729" i="1"/>
  <c r="L729" i="1"/>
  <c r="I729" i="1"/>
  <c r="AG726" i="1"/>
  <c r="AD726" i="1"/>
  <c r="AA726" i="1"/>
  <c r="X726" i="1"/>
  <c r="U726" i="1"/>
  <c r="R726" i="1"/>
  <c r="O726" i="1"/>
  <c r="L726" i="1"/>
  <c r="I726" i="1"/>
  <c r="AG725" i="1"/>
  <c r="AD725" i="1"/>
  <c r="AA725" i="1"/>
  <c r="X725" i="1"/>
  <c r="U725" i="1"/>
  <c r="R725" i="1"/>
  <c r="O725" i="1"/>
  <c r="L725" i="1"/>
  <c r="I725" i="1"/>
  <c r="AG724" i="1"/>
  <c r="AD724" i="1"/>
  <c r="AA724" i="1"/>
  <c r="X724" i="1"/>
  <c r="U724" i="1"/>
  <c r="R724" i="1"/>
  <c r="O724" i="1"/>
  <c r="L724" i="1"/>
  <c r="I724" i="1"/>
  <c r="AG723" i="1"/>
  <c r="AD723" i="1"/>
  <c r="AA723" i="1"/>
  <c r="X723" i="1"/>
  <c r="U723" i="1"/>
  <c r="R723" i="1"/>
  <c r="O723" i="1"/>
  <c r="L723" i="1"/>
  <c r="I723" i="1"/>
  <c r="AG722" i="1"/>
  <c r="AD722" i="1"/>
  <c r="AA722" i="1"/>
  <c r="X722" i="1"/>
  <c r="U722" i="1"/>
  <c r="R722" i="1"/>
  <c r="O722" i="1"/>
  <c r="L722" i="1"/>
  <c r="I722" i="1"/>
  <c r="AG721" i="1"/>
  <c r="AD721" i="1"/>
  <c r="AA721" i="1"/>
  <c r="X721" i="1"/>
  <c r="U721" i="1"/>
  <c r="R721" i="1"/>
  <c r="O721" i="1"/>
  <c r="L721" i="1"/>
  <c r="I721" i="1"/>
  <c r="AG720" i="1"/>
  <c r="AD720" i="1"/>
  <c r="AA720" i="1"/>
  <c r="X720" i="1"/>
  <c r="U720" i="1"/>
  <c r="R720" i="1"/>
  <c r="O720" i="1"/>
  <c r="L720" i="1"/>
  <c r="I720" i="1"/>
  <c r="AG719" i="1"/>
  <c r="AD719" i="1"/>
  <c r="AA719" i="1"/>
  <c r="X719" i="1"/>
  <c r="U719" i="1"/>
  <c r="R719" i="1"/>
  <c r="O719" i="1"/>
  <c r="L719" i="1"/>
  <c r="I719" i="1"/>
  <c r="AG718" i="1"/>
  <c r="AD718" i="1"/>
  <c r="AA718" i="1"/>
  <c r="X718" i="1"/>
  <c r="U718" i="1"/>
  <c r="R718" i="1"/>
  <c r="O718" i="1"/>
  <c r="L718" i="1"/>
  <c r="I718" i="1"/>
  <c r="AG704" i="1"/>
  <c r="AD704" i="1"/>
  <c r="AA704" i="1"/>
  <c r="X704" i="1"/>
  <c r="U704" i="1"/>
  <c r="R704" i="1"/>
  <c r="O704" i="1"/>
  <c r="L704" i="1"/>
  <c r="I704" i="1"/>
  <c r="AG703" i="1"/>
  <c r="AD703" i="1"/>
  <c r="AA703" i="1"/>
  <c r="X703" i="1"/>
  <c r="U703" i="1"/>
  <c r="R703" i="1"/>
  <c r="O703" i="1"/>
  <c r="L703" i="1"/>
  <c r="I703" i="1"/>
  <c r="AG702" i="1"/>
  <c r="AD702" i="1"/>
  <c r="AA702" i="1"/>
  <c r="X702" i="1"/>
  <c r="U702" i="1"/>
  <c r="R702" i="1"/>
  <c r="O702" i="1"/>
  <c r="L702" i="1"/>
  <c r="I702" i="1"/>
  <c r="AG701" i="1"/>
  <c r="AD701" i="1"/>
  <c r="AA701" i="1"/>
  <c r="X701" i="1"/>
  <c r="U701" i="1"/>
  <c r="R701" i="1"/>
  <c r="O701" i="1"/>
  <c r="L701" i="1"/>
  <c r="I701" i="1"/>
  <c r="AG700" i="1"/>
  <c r="AD700" i="1"/>
  <c r="AA700" i="1"/>
  <c r="X700" i="1"/>
  <c r="U700" i="1"/>
  <c r="R700" i="1"/>
  <c r="O700" i="1"/>
  <c r="L700" i="1"/>
  <c r="I700" i="1"/>
  <c r="AG699" i="1"/>
  <c r="AD699" i="1"/>
  <c r="AA699" i="1"/>
  <c r="X699" i="1"/>
  <c r="U699" i="1"/>
  <c r="R699" i="1"/>
  <c r="O699" i="1"/>
  <c r="L699" i="1"/>
  <c r="I699" i="1"/>
  <c r="AG698" i="1"/>
  <c r="AD698" i="1"/>
  <c r="AA698" i="1"/>
  <c r="X698" i="1"/>
  <c r="U698" i="1"/>
  <c r="R698" i="1"/>
  <c r="O698" i="1"/>
  <c r="L698" i="1"/>
  <c r="I698" i="1"/>
  <c r="AG697" i="1"/>
  <c r="AD697" i="1"/>
  <c r="AA697" i="1"/>
  <c r="X697" i="1"/>
  <c r="U697" i="1"/>
  <c r="R697" i="1"/>
  <c r="O697" i="1"/>
  <c r="L697" i="1"/>
  <c r="I697" i="1"/>
  <c r="AG696" i="1"/>
  <c r="AD696" i="1"/>
  <c r="AA696" i="1"/>
  <c r="X696" i="1"/>
  <c r="U696" i="1"/>
  <c r="R696" i="1"/>
  <c r="O696" i="1"/>
  <c r="L696" i="1"/>
  <c r="I696" i="1"/>
  <c r="AG337" i="1"/>
  <c r="AD337" i="1"/>
  <c r="AA337" i="1"/>
  <c r="X337" i="1"/>
  <c r="U337" i="1"/>
  <c r="R337" i="1"/>
  <c r="O337" i="1"/>
  <c r="L337" i="1"/>
  <c r="I337" i="1"/>
  <c r="AG336" i="1"/>
  <c r="AD336" i="1"/>
  <c r="AA336" i="1"/>
  <c r="X336" i="1"/>
  <c r="U336" i="1"/>
  <c r="R336" i="1"/>
  <c r="O336" i="1"/>
  <c r="L336" i="1"/>
  <c r="I336" i="1"/>
  <c r="AG335" i="1"/>
  <c r="AD335" i="1"/>
  <c r="AA335" i="1"/>
  <c r="X335" i="1"/>
  <c r="U335" i="1"/>
  <c r="R335" i="1"/>
  <c r="O335" i="1"/>
  <c r="L335" i="1"/>
  <c r="I335" i="1"/>
  <c r="AG334" i="1"/>
  <c r="AD334" i="1"/>
  <c r="AA334" i="1"/>
  <c r="X334" i="1"/>
  <c r="U334" i="1"/>
  <c r="R334" i="1"/>
  <c r="O334" i="1"/>
  <c r="L334" i="1"/>
  <c r="I334" i="1"/>
  <c r="AG333" i="1"/>
  <c r="AD333" i="1"/>
  <c r="AA333" i="1"/>
  <c r="X333" i="1"/>
  <c r="U333" i="1"/>
  <c r="R333" i="1"/>
  <c r="O333" i="1"/>
  <c r="L333" i="1"/>
  <c r="I333" i="1"/>
  <c r="AG332" i="1"/>
  <c r="AD332" i="1"/>
  <c r="AA332" i="1"/>
  <c r="X332" i="1"/>
  <c r="U332" i="1"/>
  <c r="R332" i="1"/>
  <c r="O332" i="1"/>
  <c r="L332" i="1"/>
  <c r="I332" i="1"/>
  <c r="AG331" i="1"/>
  <c r="AD331" i="1"/>
  <c r="AA331" i="1"/>
  <c r="X331" i="1"/>
  <c r="U331" i="1"/>
  <c r="R331" i="1"/>
  <c r="AJ332" i="1" s="1"/>
  <c r="O331" i="1"/>
  <c r="L331" i="1"/>
  <c r="I331" i="1"/>
  <c r="AG330" i="1"/>
  <c r="AD330" i="1"/>
  <c r="AA330" i="1"/>
  <c r="X330" i="1"/>
  <c r="U330" i="1"/>
  <c r="R330" i="1"/>
  <c r="O330" i="1"/>
  <c r="L330" i="1"/>
  <c r="I330" i="1"/>
  <c r="AG329" i="1"/>
  <c r="AD329" i="1"/>
  <c r="AA329" i="1"/>
  <c r="X329" i="1"/>
  <c r="U329" i="1"/>
  <c r="R329" i="1"/>
  <c r="O329" i="1"/>
  <c r="L329" i="1"/>
  <c r="I329" i="1"/>
  <c r="AG326" i="1"/>
  <c r="AD326" i="1"/>
  <c r="AA326" i="1"/>
  <c r="X326" i="1"/>
  <c r="U326" i="1"/>
  <c r="R326" i="1"/>
  <c r="O326" i="1"/>
  <c r="L326" i="1"/>
  <c r="I326" i="1"/>
  <c r="AG325" i="1"/>
  <c r="AD325" i="1"/>
  <c r="AA325" i="1"/>
  <c r="X325" i="1"/>
  <c r="U325" i="1"/>
  <c r="R325" i="1"/>
  <c r="O325" i="1"/>
  <c r="L325" i="1"/>
  <c r="I325" i="1"/>
  <c r="AG324" i="1"/>
  <c r="AD324" i="1"/>
  <c r="AA324" i="1"/>
  <c r="X324" i="1"/>
  <c r="U324" i="1"/>
  <c r="R324" i="1"/>
  <c r="O324" i="1"/>
  <c r="L324" i="1"/>
  <c r="I324" i="1"/>
  <c r="AG323" i="1"/>
  <c r="AD323" i="1"/>
  <c r="AA323" i="1"/>
  <c r="X323" i="1"/>
  <c r="U323" i="1"/>
  <c r="R323" i="1"/>
  <c r="O323" i="1"/>
  <c r="L323" i="1"/>
  <c r="I323" i="1"/>
  <c r="AG322" i="1"/>
  <c r="AD322" i="1"/>
  <c r="AA322" i="1"/>
  <c r="X322" i="1"/>
  <c r="U322" i="1"/>
  <c r="R322" i="1"/>
  <c r="O322" i="1"/>
  <c r="L322" i="1"/>
  <c r="I322" i="1"/>
  <c r="AG321" i="1"/>
  <c r="AD321" i="1"/>
  <c r="AA321" i="1"/>
  <c r="X321" i="1"/>
  <c r="U321" i="1"/>
  <c r="R321" i="1"/>
  <c r="O321" i="1"/>
  <c r="L321" i="1"/>
  <c r="I321" i="1"/>
  <c r="AG320" i="1"/>
  <c r="AD320" i="1"/>
  <c r="AA320" i="1"/>
  <c r="X320" i="1"/>
  <c r="U320" i="1"/>
  <c r="AJ321" i="1" s="1"/>
  <c r="R320" i="1"/>
  <c r="O320" i="1"/>
  <c r="L320" i="1"/>
  <c r="I320" i="1"/>
  <c r="AG319" i="1"/>
  <c r="AD319" i="1"/>
  <c r="AA319" i="1"/>
  <c r="X319" i="1"/>
  <c r="U319" i="1"/>
  <c r="R319" i="1"/>
  <c r="O319" i="1"/>
  <c r="L319" i="1"/>
  <c r="I319" i="1"/>
  <c r="AG318" i="1"/>
  <c r="AD318" i="1"/>
  <c r="AA318" i="1"/>
  <c r="X318" i="1"/>
  <c r="U318" i="1"/>
  <c r="R318" i="1"/>
  <c r="O318" i="1"/>
  <c r="L318" i="1"/>
  <c r="I318" i="1"/>
  <c r="AG682" i="1"/>
  <c r="AD682" i="1"/>
  <c r="AA682" i="1"/>
  <c r="X682" i="1"/>
  <c r="U682" i="1"/>
  <c r="R682" i="1"/>
  <c r="O682" i="1"/>
  <c r="L682" i="1"/>
  <c r="I682" i="1"/>
  <c r="AG681" i="1"/>
  <c r="AD681" i="1"/>
  <c r="AA681" i="1"/>
  <c r="X681" i="1"/>
  <c r="U681" i="1"/>
  <c r="R681" i="1"/>
  <c r="O681" i="1"/>
  <c r="L681" i="1"/>
  <c r="I681" i="1"/>
  <c r="AG680" i="1"/>
  <c r="AD680" i="1"/>
  <c r="AA680" i="1"/>
  <c r="X680" i="1"/>
  <c r="U680" i="1"/>
  <c r="R680" i="1"/>
  <c r="O680" i="1"/>
  <c r="L680" i="1"/>
  <c r="I680" i="1"/>
  <c r="AG679" i="1"/>
  <c r="AD679" i="1"/>
  <c r="AA679" i="1"/>
  <c r="X679" i="1"/>
  <c r="U679" i="1"/>
  <c r="R679" i="1"/>
  <c r="O679" i="1"/>
  <c r="L679" i="1"/>
  <c r="I679" i="1"/>
  <c r="AG678" i="1"/>
  <c r="AD678" i="1"/>
  <c r="AA678" i="1"/>
  <c r="X678" i="1"/>
  <c r="U678" i="1"/>
  <c r="R678" i="1"/>
  <c r="O678" i="1"/>
  <c r="L678" i="1"/>
  <c r="I678" i="1"/>
  <c r="AG677" i="1"/>
  <c r="AD677" i="1"/>
  <c r="AA677" i="1"/>
  <c r="X677" i="1"/>
  <c r="U677" i="1"/>
  <c r="R677" i="1"/>
  <c r="O677" i="1"/>
  <c r="L677" i="1"/>
  <c r="I677" i="1"/>
  <c r="AG676" i="1"/>
  <c r="AD676" i="1"/>
  <c r="AA676" i="1"/>
  <c r="X676" i="1"/>
  <c r="U676" i="1"/>
  <c r="R676" i="1"/>
  <c r="O676" i="1"/>
  <c r="L676" i="1"/>
  <c r="I676" i="1"/>
  <c r="AG675" i="1"/>
  <c r="AD675" i="1"/>
  <c r="AA675" i="1"/>
  <c r="X675" i="1"/>
  <c r="U675" i="1"/>
  <c r="R675" i="1"/>
  <c r="O675" i="1"/>
  <c r="L675" i="1"/>
  <c r="I675" i="1"/>
  <c r="AG674" i="1"/>
  <c r="AD674" i="1"/>
  <c r="AA674" i="1"/>
  <c r="X674" i="1"/>
  <c r="U674" i="1"/>
  <c r="R674" i="1"/>
  <c r="O674" i="1"/>
  <c r="L674" i="1"/>
  <c r="I674" i="1"/>
  <c r="AG48" i="1"/>
  <c r="AD48" i="1"/>
  <c r="AA48" i="1"/>
  <c r="X48" i="1"/>
  <c r="U48" i="1"/>
  <c r="R48" i="1"/>
  <c r="O48" i="1"/>
  <c r="L48" i="1"/>
  <c r="I48" i="1"/>
  <c r="AG47" i="1"/>
  <c r="AD47" i="1"/>
  <c r="AA47" i="1"/>
  <c r="X47" i="1"/>
  <c r="U47" i="1"/>
  <c r="R47" i="1"/>
  <c r="O47" i="1"/>
  <c r="L47" i="1"/>
  <c r="I47" i="1"/>
  <c r="AG46" i="1"/>
  <c r="AD46" i="1"/>
  <c r="AA46" i="1"/>
  <c r="X46" i="1"/>
  <c r="U46" i="1"/>
  <c r="R46" i="1"/>
  <c r="O46" i="1"/>
  <c r="L46" i="1"/>
  <c r="I46" i="1"/>
  <c r="AG45" i="1"/>
  <c r="AD45" i="1"/>
  <c r="AA45" i="1"/>
  <c r="X45" i="1"/>
  <c r="U45" i="1"/>
  <c r="R45" i="1"/>
  <c r="O45" i="1"/>
  <c r="L45" i="1"/>
  <c r="I45" i="1"/>
  <c r="AG44" i="1"/>
  <c r="AD44" i="1"/>
  <c r="AA44" i="1"/>
  <c r="X44" i="1"/>
  <c r="U44" i="1"/>
  <c r="R44" i="1"/>
  <c r="O44" i="1"/>
  <c r="L44" i="1"/>
  <c r="I44" i="1"/>
  <c r="AG43" i="1"/>
  <c r="AD43" i="1"/>
  <c r="AA43" i="1"/>
  <c r="X43" i="1"/>
  <c r="U43" i="1"/>
  <c r="R43" i="1"/>
  <c r="O43" i="1"/>
  <c r="L43" i="1"/>
  <c r="I43" i="1"/>
  <c r="AG42" i="1"/>
  <c r="AD42" i="1"/>
  <c r="AA42" i="1"/>
  <c r="X42" i="1"/>
  <c r="U42" i="1"/>
  <c r="R42" i="1"/>
  <c r="O42" i="1"/>
  <c r="L42" i="1"/>
  <c r="I42" i="1"/>
  <c r="AG41" i="1"/>
  <c r="AD41" i="1"/>
  <c r="AA41" i="1"/>
  <c r="X41" i="1"/>
  <c r="U41" i="1"/>
  <c r="R41" i="1"/>
  <c r="O41" i="1"/>
  <c r="L41" i="1"/>
  <c r="I41" i="1"/>
  <c r="AG40" i="1"/>
  <c r="AD40" i="1"/>
  <c r="AA40" i="1"/>
  <c r="X40" i="1"/>
  <c r="U40" i="1"/>
  <c r="R40" i="1"/>
  <c r="O40" i="1"/>
  <c r="L40" i="1"/>
  <c r="I40" i="1"/>
  <c r="AG103" i="1"/>
  <c r="AD103" i="1"/>
  <c r="AA103" i="1"/>
  <c r="X103" i="1"/>
  <c r="U103" i="1"/>
  <c r="R103" i="1"/>
  <c r="O103" i="1"/>
  <c r="L103" i="1"/>
  <c r="I103" i="1"/>
  <c r="AG102" i="1"/>
  <c r="AD102" i="1"/>
  <c r="AA102" i="1"/>
  <c r="X102" i="1"/>
  <c r="U102" i="1"/>
  <c r="R102" i="1"/>
  <c r="O102" i="1"/>
  <c r="L102" i="1"/>
  <c r="I102" i="1"/>
  <c r="AG101" i="1"/>
  <c r="AD101" i="1"/>
  <c r="AA101" i="1"/>
  <c r="X101" i="1"/>
  <c r="U101" i="1"/>
  <c r="R101" i="1"/>
  <c r="O101" i="1"/>
  <c r="L101" i="1"/>
  <c r="I101" i="1"/>
  <c r="AG100" i="1"/>
  <c r="AD100" i="1"/>
  <c r="AA100" i="1"/>
  <c r="X100" i="1"/>
  <c r="U100" i="1"/>
  <c r="R100" i="1"/>
  <c r="O100" i="1"/>
  <c r="L100" i="1"/>
  <c r="I100" i="1"/>
  <c r="AG99" i="1"/>
  <c r="AD99" i="1"/>
  <c r="AA99" i="1"/>
  <c r="X99" i="1"/>
  <c r="U99" i="1"/>
  <c r="R99" i="1"/>
  <c r="O99" i="1"/>
  <c r="L99" i="1"/>
  <c r="I99" i="1"/>
  <c r="AG98" i="1"/>
  <c r="AD98" i="1"/>
  <c r="AA98" i="1"/>
  <c r="X98" i="1"/>
  <c r="U98" i="1"/>
  <c r="R98" i="1"/>
  <c r="O98" i="1"/>
  <c r="L98" i="1"/>
  <c r="I98" i="1"/>
  <c r="AG97" i="1"/>
  <c r="AD97" i="1"/>
  <c r="AA97" i="1"/>
  <c r="X97" i="1"/>
  <c r="U97" i="1"/>
  <c r="R97" i="1"/>
  <c r="O97" i="1"/>
  <c r="L97" i="1"/>
  <c r="I97" i="1"/>
  <c r="AG96" i="1"/>
  <c r="AD96" i="1"/>
  <c r="AA96" i="1"/>
  <c r="X96" i="1"/>
  <c r="U96" i="1"/>
  <c r="R96" i="1"/>
  <c r="O96" i="1"/>
  <c r="L96" i="1"/>
  <c r="I96" i="1"/>
  <c r="AG95" i="1"/>
  <c r="AD95" i="1"/>
  <c r="AA95" i="1"/>
  <c r="X95" i="1"/>
  <c r="U95" i="1"/>
  <c r="R95" i="1"/>
  <c r="O95" i="1"/>
  <c r="L95" i="1"/>
  <c r="I95" i="1"/>
  <c r="AG293" i="1"/>
  <c r="AD293" i="1"/>
  <c r="AA293" i="1"/>
  <c r="X293" i="1"/>
  <c r="U293" i="1"/>
  <c r="R293" i="1"/>
  <c r="O293" i="1"/>
  <c r="L293" i="1"/>
  <c r="I293" i="1"/>
  <c r="AG292" i="1"/>
  <c r="AD292" i="1"/>
  <c r="AA292" i="1"/>
  <c r="X292" i="1"/>
  <c r="U292" i="1"/>
  <c r="R292" i="1"/>
  <c r="O292" i="1"/>
  <c r="L292" i="1"/>
  <c r="I292" i="1"/>
  <c r="AG291" i="1"/>
  <c r="AD291" i="1"/>
  <c r="AA291" i="1"/>
  <c r="X291" i="1"/>
  <c r="U291" i="1"/>
  <c r="R291" i="1"/>
  <c r="O291" i="1"/>
  <c r="L291" i="1"/>
  <c r="I291" i="1"/>
  <c r="AG290" i="1"/>
  <c r="AD290" i="1"/>
  <c r="AA290" i="1"/>
  <c r="X290" i="1"/>
  <c r="U290" i="1"/>
  <c r="R290" i="1"/>
  <c r="O290" i="1"/>
  <c r="L290" i="1"/>
  <c r="AG289" i="1"/>
  <c r="AD289" i="1"/>
  <c r="AA289" i="1"/>
  <c r="X289" i="1"/>
  <c r="U289" i="1"/>
  <c r="R289" i="1"/>
  <c r="O289" i="1"/>
  <c r="L289" i="1"/>
  <c r="I289" i="1"/>
  <c r="AG288" i="1"/>
  <c r="AD288" i="1"/>
  <c r="AA288" i="1"/>
  <c r="X288" i="1"/>
  <c r="U288" i="1"/>
  <c r="R288" i="1"/>
  <c r="O288" i="1"/>
  <c r="L288" i="1"/>
  <c r="I288" i="1"/>
  <c r="AG287" i="1"/>
  <c r="AD287" i="1"/>
  <c r="AA287" i="1"/>
  <c r="X287" i="1"/>
  <c r="U287" i="1"/>
  <c r="R287" i="1"/>
  <c r="O287" i="1"/>
  <c r="L287" i="1"/>
  <c r="I287" i="1"/>
  <c r="AG286" i="1"/>
  <c r="AD286" i="1"/>
  <c r="AA286" i="1"/>
  <c r="X286" i="1"/>
  <c r="U286" i="1"/>
  <c r="R286" i="1"/>
  <c r="O286" i="1"/>
  <c r="L286" i="1"/>
  <c r="I286" i="1"/>
  <c r="AG285" i="1"/>
  <c r="AD285" i="1"/>
  <c r="AA285" i="1"/>
  <c r="X285" i="1"/>
  <c r="U285" i="1"/>
  <c r="R285" i="1"/>
  <c r="O285" i="1"/>
  <c r="L285" i="1"/>
  <c r="I285" i="1"/>
  <c r="AG282" i="1"/>
  <c r="AD282" i="1"/>
  <c r="AA282" i="1"/>
  <c r="X282" i="1"/>
  <c r="U282" i="1"/>
  <c r="R282" i="1"/>
  <c r="O282" i="1"/>
  <c r="L282" i="1"/>
  <c r="I282" i="1"/>
  <c r="AG281" i="1"/>
  <c r="AD281" i="1"/>
  <c r="AA281" i="1"/>
  <c r="X281" i="1"/>
  <c r="U281" i="1"/>
  <c r="R281" i="1"/>
  <c r="O281" i="1"/>
  <c r="L281" i="1"/>
  <c r="I281" i="1"/>
  <c r="AG280" i="1"/>
  <c r="AD280" i="1"/>
  <c r="AA280" i="1"/>
  <c r="X280" i="1"/>
  <c r="U280" i="1"/>
  <c r="R280" i="1"/>
  <c r="O280" i="1"/>
  <c r="L280" i="1"/>
  <c r="I280" i="1"/>
  <c r="AG279" i="1"/>
  <c r="AD279" i="1"/>
  <c r="AA279" i="1"/>
  <c r="X279" i="1"/>
  <c r="U279" i="1"/>
  <c r="R279" i="1"/>
  <c r="O279" i="1"/>
  <c r="L279" i="1"/>
  <c r="I279" i="1"/>
  <c r="AG278" i="1"/>
  <c r="AD278" i="1"/>
  <c r="AA278" i="1"/>
  <c r="X278" i="1"/>
  <c r="U278" i="1"/>
  <c r="R278" i="1"/>
  <c r="O278" i="1"/>
  <c r="L278" i="1"/>
  <c r="I278" i="1"/>
  <c r="AG277" i="1"/>
  <c r="AD277" i="1"/>
  <c r="AA277" i="1"/>
  <c r="X277" i="1"/>
  <c r="U277" i="1"/>
  <c r="R277" i="1"/>
  <c r="O277" i="1"/>
  <c r="L277" i="1"/>
  <c r="I277" i="1"/>
  <c r="AG276" i="1"/>
  <c r="AD276" i="1"/>
  <c r="AA276" i="1"/>
  <c r="X276" i="1"/>
  <c r="U276" i="1"/>
  <c r="R276" i="1"/>
  <c r="O276" i="1"/>
  <c r="L276" i="1"/>
  <c r="I276" i="1"/>
  <c r="AG275" i="1"/>
  <c r="AD275" i="1"/>
  <c r="AA275" i="1"/>
  <c r="X275" i="1"/>
  <c r="U275" i="1"/>
  <c r="R275" i="1"/>
  <c r="O275" i="1"/>
  <c r="L275" i="1"/>
  <c r="I275" i="1"/>
  <c r="AG274" i="1"/>
  <c r="AD274" i="1"/>
  <c r="AA274" i="1"/>
  <c r="X274" i="1"/>
  <c r="U274" i="1"/>
  <c r="R274" i="1"/>
  <c r="O274" i="1"/>
  <c r="L274" i="1"/>
  <c r="I274" i="1"/>
  <c r="AG271" i="1"/>
  <c r="AD271" i="1"/>
  <c r="AA271" i="1"/>
  <c r="X271" i="1"/>
  <c r="U271" i="1"/>
  <c r="R271" i="1"/>
  <c r="O271" i="1"/>
  <c r="L271" i="1"/>
  <c r="I271" i="1"/>
  <c r="AG270" i="1"/>
  <c r="AD270" i="1"/>
  <c r="AA270" i="1"/>
  <c r="X270" i="1"/>
  <c r="U270" i="1"/>
  <c r="R270" i="1"/>
  <c r="O270" i="1"/>
  <c r="L270" i="1"/>
  <c r="I270" i="1"/>
  <c r="AG269" i="1"/>
  <c r="AD269" i="1"/>
  <c r="AA269" i="1"/>
  <c r="X269" i="1"/>
  <c r="U269" i="1"/>
  <c r="R269" i="1"/>
  <c r="O269" i="1"/>
  <c r="L269" i="1"/>
  <c r="I269" i="1"/>
  <c r="AG268" i="1"/>
  <c r="AD268" i="1"/>
  <c r="AA268" i="1"/>
  <c r="X268" i="1"/>
  <c r="U268" i="1"/>
  <c r="R268" i="1"/>
  <c r="O268" i="1"/>
  <c r="L268" i="1"/>
  <c r="I268" i="1"/>
  <c r="AG267" i="1"/>
  <c r="AD267" i="1"/>
  <c r="AA267" i="1"/>
  <c r="X267" i="1"/>
  <c r="U267" i="1"/>
  <c r="R267" i="1"/>
  <c r="O267" i="1"/>
  <c r="L267" i="1"/>
  <c r="I267" i="1"/>
  <c r="AG266" i="1"/>
  <c r="AD266" i="1"/>
  <c r="AA266" i="1"/>
  <c r="X266" i="1"/>
  <c r="U266" i="1"/>
  <c r="O266" i="1"/>
  <c r="L266" i="1"/>
  <c r="I266" i="1"/>
  <c r="AG265" i="1"/>
  <c r="AD265" i="1"/>
  <c r="AA265" i="1"/>
  <c r="X265" i="1"/>
  <c r="U265" i="1"/>
  <c r="R265" i="1"/>
  <c r="O265" i="1"/>
  <c r="L265" i="1"/>
  <c r="I265" i="1"/>
  <c r="AG264" i="1"/>
  <c r="AD264" i="1"/>
  <c r="AA264" i="1"/>
  <c r="X264" i="1"/>
  <c r="U264" i="1"/>
  <c r="R264" i="1"/>
  <c r="O264" i="1"/>
  <c r="L264" i="1"/>
  <c r="I264" i="1"/>
  <c r="AG263" i="1"/>
  <c r="AD263" i="1"/>
  <c r="AA263" i="1"/>
  <c r="X263" i="1"/>
  <c r="U263" i="1"/>
  <c r="R263" i="1"/>
  <c r="O263" i="1"/>
  <c r="L263" i="1"/>
  <c r="I263" i="1"/>
  <c r="AG260" i="1"/>
  <c r="AD260" i="1"/>
  <c r="AA260" i="1"/>
  <c r="X260" i="1"/>
  <c r="U260" i="1"/>
  <c r="R260" i="1"/>
  <c r="O260" i="1"/>
  <c r="L260" i="1"/>
  <c r="I260" i="1"/>
  <c r="AG259" i="1"/>
  <c r="AD259" i="1"/>
  <c r="AA259" i="1"/>
  <c r="X259" i="1"/>
  <c r="U259" i="1"/>
  <c r="R259" i="1"/>
  <c r="O259" i="1"/>
  <c r="L259" i="1"/>
  <c r="I259" i="1"/>
  <c r="AG258" i="1"/>
  <c r="AD258" i="1"/>
  <c r="AA258" i="1"/>
  <c r="X258" i="1"/>
  <c r="U258" i="1"/>
  <c r="R258" i="1"/>
  <c r="O258" i="1"/>
  <c r="L258" i="1"/>
  <c r="I258" i="1"/>
  <c r="AG257" i="1"/>
  <c r="AD257" i="1"/>
  <c r="AA257" i="1"/>
  <c r="X257" i="1"/>
  <c r="U257" i="1"/>
  <c r="R257" i="1"/>
  <c r="O257" i="1"/>
  <c r="L257" i="1"/>
  <c r="I257" i="1"/>
  <c r="AG256" i="1"/>
  <c r="AD256" i="1"/>
  <c r="AA256" i="1"/>
  <c r="X256" i="1"/>
  <c r="U256" i="1"/>
  <c r="R256" i="1"/>
  <c r="O256" i="1"/>
  <c r="L256" i="1"/>
  <c r="I256" i="1"/>
  <c r="AG255" i="1"/>
  <c r="AD255" i="1"/>
  <c r="AA255" i="1"/>
  <c r="X255" i="1"/>
  <c r="U255" i="1"/>
  <c r="R255" i="1"/>
  <c r="O255" i="1"/>
  <c r="L255" i="1"/>
  <c r="I255" i="1"/>
  <c r="AG254" i="1"/>
  <c r="AD254" i="1"/>
  <c r="AA254" i="1"/>
  <c r="X254" i="1"/>
  <c r="U254" i="1"/>
  <c r="R254" i="1"/>
  <c r="O254" i="1"/>
  <c r="L254" i="1"/>
  <c r="I254" i="1"/>
  <c r="AG253" i="1"/>
  <c r="AD253" i="1"/>
  <c r="AA253" i="1"/>
  <c r="X253" i="1"/>
  <c r="U253" i="1"/>
  <c r="R253" i="1"/>
  <c r="O253" i="1"/>
  <c r="L253" i="1"/>
  <c r="I253" i="1"/>
  <c r="AG252" i="1"/>
  <c r="AD252" i="1"/>
  <c r="AA252" i="1"/>
  <c r="X252" i="1"/>
  <c r="U252" i="1"/>
  <c r="R252" i="1"/>
  <c r="O252" i="1"/>
  <c r="L252" i="1"/>
  <c r="I252" i="1"/>
  <c r="AG249" i="1"/>
  <c r="AD249" i="1"/>
  <c r="AA249" i="1"/>
  <c r="X249" i="1"/>
  <c r="U249" i="1"/>
  <c r="R249" i="1"/>
  <c r="O249" i="1"/>
  <c r="L249" i="1"/>
  <c r="I249" i="1"/>
  <c r="AG248" i="1"/>
  <c r="AD248" i="1"/>
  <c r="AA248" i="1"/>
  <c r="X248" i="1"/>
  <c r="U248" i="1"/>
  <c r="R248" i="1"/>
  <c r="O248" i="1"/>
  <c r="L248" i="1"/>
  <c r="I248" i="1"/>
  <c r="AG247" i="1"/>
  <c r="AD247" i="1"/>
  <c r="AA247" i="1"/>
  <c r="X247" i="1"/>
  <c r="U247" i="1"/>
  <c r="R247" i="1"/>
  <c r="O247" i="1"/>
  <c r="L247" i="1"/>
  <c r="I247" i="1"/>
  <c r="AG246" i="1"/>
  <c r="AD246" i="1"/>
  <c r="AA246" i="1"/>
  <c r="X246" i="1"/>
  <c r="U246" i="1"/>
  <c r="R246" i="1"/>
  <c r="O246" i="1"/>
  <c r="L246" i="1"/>
  <c r="I246" i="1"/>
  <c r="AG245" i="1"/>
  <c r="AD245" i="1"/>
  <c r="AA245" i="1"/>
  <c r="X245" i="1"/>
  <c r="U245" i="1"/>
  <c r="R245" i="1"/>
  <c r="O245" i="1"/>
  <c r="L245" i="1"/>
  <c r="I245" i="1"/>
  <c r="AG244" i="1"/>
  <c r="AD244" i="1"/>
  <c r="AA244" i="1"/>
  <c r="X244" i="1"/>
  <c r="U244" i="1"/>
  <c r="R244" i="1"/>
  <c r="L244" i="1"/>
  <c r="I244" i="1"/>
  <c r="AG243" i="1"/>
  <c r="AD243" i="1"/>
  <c r="AA243" i="1"/>
  <c r="X243" i="1"/>
  <c r="U243" i="1"/>
  <c r="AJ244" i="1" s="1"/>
  <c r="R243" i="1"/>
  <c r="O243" i="1"/>
  <c r="L243" i="1"/>
  <c r="I243" i="1"/>
  <c r="AG242" i="1"/>
  <c r="AD242" i="1"/>
  <c r="AA242" i="1"/>
  <c r="X242" i="1"/>
  <c r="U242" i="1"/>
  <c r="R242" i="1"/>
  <c r="O242" i="1"/>
  <c r="L242" i="1"/>
  <c r="I242" i="1"/>
  <c r="AG241" i="1"/>
  <c r="AD241" i="1"/>
  <c r="AA241" i="1"/>
  <c r="X241" i="1"/>
  <c r="U241" i="1"/>
  <c r="R241" i="1"/>
  <c r="O241" i="1"/>
  <c r="L241" i="1"/>
  <c r="I241" i="1"/>
  <c r="AG936" i="1"/>
  <c r="AD936" i="1"/>
  <c r="AA936" i="1"/>
  <c r="X936" i="1"/>
  <c r="U936" i="1"/>
  <c r="R936" i="1"/>
  <c r="O936" i="1"/>
  <c r="L936" i="1"/>
  <c r="I936" i="1"/>
  <c r="AG935" i="1"/>
  <c r="AD935" i="1"/>
  <c r="AA935" i="1"/>
  <c r="X935" i="1"/>
  <c r="U935" i="1"/>
  <c r="R935" i="1"/>
  <c r="O935" i="1"/>
  <c r="L935" i="1"/>
  <c r="I935" i="1"/>
  <c r="AG934" i="1"/>
  <c r="AD934" i="1"/>
  <c r="AA934" i="1"/>
  <c r="X934" i="1"/>
  <c r="U934" i="1"/>
  <c r="R934" i="1"/>
  <c r="O934" i="1"/>
  <c r="L934" i="1"/>
  <c r="I934" i="1"/>
  <c r="AG933" i="1"/>
  <c r="AD933" i="1"/>
  <c r="AA933" i="1"/>
  <c r="X933" i="1"/>
  <c r="U933" i="1"/>
  <c r="R933" i="1"/>
  <c r="O933" i="1"/>
  <c r="L933" i="1"/>
  <c r="I933" i="1"/>
  <c r="AG932" i="1"/>
  <c r="AD932" i="1"/>
  <c r="AA932" i="1"/>
  <c r="X932" i="1"/>
  <c r="U932" i="1"/>
  <c r="R932" i="1"/>
  <c r="O932" i="1"/>
  <c r="L932" i="1"/>
  <c r="I932" i="1"/>
  <c r="AG931" i="1"/>
  <c r="AD931" i="1"/>
  <c r="AA931" i="1"/>
  <c r="X931" i="1"/>
  <c r="U931" i="1"/>
  <c r="R931" i="1"/>
  <c r="O931" i="1"/>
  <c r="L931" i="1"/>
  <c r="I931" i="1"/>
  <c r="AG930" i="1"/>
  <c r="AD930" i="1"/>
  <c r="AA930" i="1"/>
  <c r="X930" i="1"/>
  <c r="U930" i="1"/>
  <c r="R930" i="1"/>
  <c r="O930" i="1"/>
  <c r="L930" i="1"/>
  <c r="I930" i="1"/>
  <c r="AG929" i="1"/>
  <c r="AD929" i="1"/>
  <c r="AA929" i="1"/>
  <c r="X929" i="1"/>
  <c r="U929" i="1"/>
  <c r="R929" i="1"/>
  <c r="O929" i="1"/>
  <c r="L929" i="1"/>
  <c r="I929" i="1"/>
  <c r="AG928" i="1"/>
  <c r="AD928" i="1"/>
  <c r="AA928" i="1"/>
  <c r="X928" i="1"/>
  <c r="U928" i="1"/>
  <c r="R928" i="1"/>
  <c r="O928" i="1"/>
  <c r="L928" i="1"/>
  <c r="I928" i="1"/>
  <c r="AG671" i="1"/>
  <c r="AD671" i="1"/>
  <c r="AA671" i="1"/>
  <c r="X671" i="1"/>
  <c r="U671" i="1"/>
  <c r="R671" i="1"/>
  <c r="O671" i="1"/>
  <c r="L671" i="1"/>
  <c r="I671" i="1"/>
  <c r="AG670" i="1"/>
  <c r="AD670" i="1"/>
  <c r="AA670" i="1"/>
  <c r="X670" i="1"/>
  <c r="U670" i="1"/>
  <c r="R670" i="1"/>
  <c r="O670" i="1"/>
  <c r="L670" i="1"/>
  <c r="I670" i="1"/>
  <c r="AG669" i="1"/>
  <c r="AD669" i="1"/>
  <c r="AA669" i="1"/>
  <c r="X669" i="1"/>
  <c r="U669" i="1"/>
  <c r="R669" i="1"/>
  <c r="O669" i="1"/>
  <c r="L669" i="1"/>
  <c r="I669" i="1"/>
  <c r="AG668" i="1"/>
  <c r="AD668" i="1"/>
  <c r="AA668" i="1"/>
  <c r="X668" i="1"/>
  <c r="U668" i="1"/>
  <c r="R668" i="1"/>
  <c r="L668" i="1"/>
  <c r="I668" i="1"/>
  <c r="AG667" i="1"/>
  <c r="AD667" i="1"/>
  <c r="AA667" i="1"/>
  <c r="X667" i="1"/>
  <c r="U667" i="1"/>
  <c r="R667" i="1"/>
  <c r="L667" i="1"/>
  <c r="I667" i="1"/>
  <c r="AG666" i="1"/>
  <c r="AD666" i="1"/>
  <c r="AA666" i="1"/>
  <c r="X666" i="1"/>
  <c r="U666" i="1"/>
  <c r="R666" i="1"/>
  <c r="L666" i="1"/>
  <c r="I666" i="1"/>
  <c r="AG665" i="1"/>
  <c r="AD665" i="1"/>
  <c r="AA665" i="1"/>
  <c r="X665" i="1"/>
  <c r="U665" i="1"/>
  <c r="R665" i="1"/>
  <c r="L665" i="1"/>
  <c r="I665" i="1"/>
  <c r="AG664" i="1"/>
  <c r="AD664" i="1"/>
  <c r="AA664" i="1"/>
  <c r="X664" i="1"/>
  <c r="U664" i="1"/>
  <c r="R664" i="1"/>
  <c r="O664" i="1"/>
  <c r="L664" i="1"/>
  <c r="I664" i="1"/>
  <c r="AG663" i="1"/>
  <c r="AD663" i="1"/>
  <c r="AA663" i="1"/>
  <c r="X663" i="1"/>
  <c r="U663" i="1"/>
  <c r="R663" i="1"/>
  <c r="O663" i="1"/>
  <c r="L663" i="1"/>
  <c r="I663" i="1"/>
  <c r="AG238" i="1"/>
  <c r="AD238" i="1"/>
  <c r="AA238" i="1"/>
  <c r="X238" i="1"/>
  <c r="U238" i="1"/>
  <c r="R238" i="1"/>
  <c r="O238" i="1"/>
  <c r="L238" i="1"/>
  <c r="I238" i="1"/>
  <c r="AG237" i="1"/>
  <c r="AD237" i="1"/>
  <c r="AA237" i="1"/>
  <c r="X237" i="1"/>
  <c r="U237" i="1"/>
  <c r="R237" i="1"/>
  <c r="O237" i="1"/>
  <c r="L237" i="1"/>
  <c r="I237" i="1"/>
  <c r="AG236" i="1"/>
  <c r="AD236" i="1"/>
  <c r="AA236" i="1"/>
  <c r="X236" i="1"/>
  <c r="U236" i="1"/>
  <c r="R236" i="1"/>
  <c r="O236" i="1"/>
  <c r="L236" i="1"/>
  <c r="I236" i="1"/>
  <c r="AG235" i="1"/>
  <c r="AD235" i="1"/>
  <c r="AA235" i="1"/>
  <c r="X235" i="1"/>
  <c r="U235" i="1"/>
  <c r="R235" i="1"/>
  <c r="O235" i="1"/>
  <c r="L235" i="1"/>
  <c r="I235" i="1"/>
  <c r="AG234" i="1"/>
  <c r="AD234" i="1"/>
  <c r="AA234" i="1"/>
  <c r="X234" i="1"/>
  <c r="U234" i="1"/>
  <c r="R234" i="1"/>
  <c r="O234" i="1"/>
  <c r="L234" i="1"/>
  <c r="I234" i="1"/>
  <c r="AG233" i="1"/>
  <c r="AD233" i="1"/>
  <c r="AA233" i="1"/>
  <c r="X233" i="1"/>
  <c r="U233" i="1"/>
  <c r="R233" i="1"/>
  <c r="O233" i="1"/>
  <c r="L233" i="1"/>
  <c r="I233" i="1"/>
  <c r="AG232" i="1"/>
  <c r="AD232" i="1"/>
  <c r="AA232" i="1"/>
  <c r="X232" i="1"/>
  <c r="U232" i="1"/>
  <c r="R232" i="1"/>
  <c r="O232" i="1"/>
  <c r="L232" i="1"/>
  <c r="I232" i="1"/>
  <c r="AG231" i="1"/>
  <c r="AD231" i="1"/>
  <c r="AA231" i="1"/>
  <c r="X231" i="1"/>
  <c r="U231" i="1"/>
  <c r="R231" i="1"/>
  <c r="O231" i="1"/>
  <c r="L231" i="1"/>
  <c r="I231" i="1"/>
  <c r="AG230" i="1"/>
  <c r="AD230" i="1"/>
  <c r="AA230" i="1"/>
  <c r="X230" i="1"/>
  <c r="U230" i="1"/>
  <c r="R230" i="1"/>
  <c r="O230" i="1"/>
  <c r="L230" i="1"/>
  <c r="I230" i="1"/>
  <c r="AG227" i="1"/>
  <c r="AD227" i="1"/>
  <c r="AA227" i="1"/>
  <c r="X227" i="1"/>
  <c r="U227" i="1"/>
  <c r="R227" i="1"/>
  <c r="O227" i="1"/>
  <c r="L227" i="1"/>
  <c r="I227" i="1"/>
  <c r="AG226" i="1"/>
  <c r="AD226" i="1"/>
  <c r="AA226" i="1"/>
  <c r="X226" i="1"/>
  <c r="U226" i="1"/>
  <c r="R226" i="1"/>
  <c r="O226" i="1"/>
  <c r="L226" i="1"/>
  <c r="I226" i="1"/>
  <c r="AG225" i="1"/>
  <c r="AD225" i="1"/>
  <c r="AA225" i="1"/>
  <c r="X225" i="1"/>
  <c r="U225" i="1"/>
  <c r="R225" i="1"/>
  <c r="O225" i="1"/>
  <c r="L225" i="1"/>
  <c r="I225" i="1"/>
  <c r="AG224" i="1"/>
  <c r="AD224" i="1"/>
  <c r="AA224" i="1"/>
  <c r="X224" i="1"/>
  <c r="U224" i="1"/>
  <c r="R224" i="1"/>
  <c r="O224" i="1"/>
  <c r="L224" i="1"/>
  <c r="I224" i="1"/>
  <c r="AG223" i="1"/>
  <c r="AD223" i="1"/>
  <c r="AA223" i="1"/>
  <c r="X223" i="1"/>
  <c r="U223" i="1"/>
  <c r="R223" i="1"/>
  <c r="O223" i="1"/>
  <c r="L223" i="1"/>
  <c r="I223" i="1"/>
  <c r="AG222" i="1"/>
  <c r="AD222" i="1"/>
  <c r="AA222" i="1"/>
  <c r="X222" i="1"/>
  <c r="U222" i="1"/>
  <c r="R222" i="1"/>
  <c r="O222" i="1"/>
  <c r="L222" i="1"/>
  <c r="I222" i="1"/>
  <c r="AG221" i="1"/>
  <c r="AD221" i="1"/>
  <c r="AA221" i="1"/>
  <c r="X221" i="1"/>
  <c r="U221" i="1"/>
  <c r="R221" i="1"/>
  <c r="O221" i="1"/>
  <c r="L221" i="1"/>
  <c r="I221" i="1"/>
  <c r="AG220" i="1"/>
  <c r="AD220" i="1"/>
  <c r="AA220" i="1"/>
  <c r="X220" i="1"/>
  <c r="U220" i="1"/>
  <c r="R220" i="1"/>
  <c r="O220" i="1"/>
  <c r="L220" i="1"/>
  <c r="I220" i="1"/>
  <c r="AG219" i="1"/>
  <c r="AD219" i="1"/>
  <c r="AA219" i="1"/>
  <c r="X219" i="1"/>
  <c r="U219" i="1"/>
  <c r="R219" i="1"/>
  <c r="O219" i="1"/>
  <c r="L219" i="1"/>
  <c r="I219" i="1"/>
  <c r="AG218" i="1"/>
  <c r="AD218" i="1"/>
  <c r="AA218" i="1"/>
  <c r="X218" i="1"/>
  <c r="U218" i="1"/>
  <c r="R218" i="1"/>
  <c r="O218" i="1"/>
  <c r="L218" i="1"/>
  <c r="I218" i="1"/>
  <c r="AJ217" i="1"/>
  <c r="AG217" i="1"/>
  <c r="AD217" i="1"/>
  <c r="AA217" i="1"/>
  <c r="X217" i="1"/>
  <c r="U217" i="1"/>
  <c r="R217" i="1"/>
  <c r="O217" i="1"/>
  <c r="L217" i="1"/>
  <c r="I217" i="1"/>
  <c r="AG216" i="1"/>
  <c r="AD216" i="1"/>
  <c r="AA216" i="1"/>
  <c r="X216" i="1"/>
  <c r="U216" i="1"/>
  <c r="R216" i="1"/>
  <c r="O216" i="1"/>
  <c r="L216" i="1"/>
  <c r="I216" i="1"/>
  <c r="AG26" i="1"/>
  <c r="AD26" i="1"/>
  <c r="AA26" i="1"/>
  <c r="X26" i="1"/>
  <c r="U26" i="1"/>
  <c r="R26" i="1"/>
  <c r="O26" i="1"/>
  <c r="L26" i="1"/>
  <c r="I26" i="1"/>
  <c r="AG25" i="1"/>
  <c r="AD25" i="1"/>
  <c r="AA25" i="1"/>
  <c r="X25" i="1"/>
  <c r="U25" i="1"/>
  <c r="R25" i="1"/>
  <c r="O25" i="1"/>
  <c r="L25" i="1"/>
  <c r="I25" i="1"/>
  <c r="AG24" i="1"/>
  <c r="AD24" i="1"/>
  <c r="AA24" i="1"/>
  <c r="X24" i="1"/>
  <c r="U24" i="1"/>
  <c r="R24" i="1"/>
  <c r="O24" i="1"/>
  <c r="L24" i="1"/>
  <c r="I24" i="1"/>
  <c r="AG23" i="1"/>
  <c r="AD23" i="1"/>
  <c r="AA23" i="1"/>
  <c r="X23" i="1"/>
  <c r="U23" i="1"/>
  <c r="R23" i="1"/>
  <c r="O23" i="1"/>
  <c r="L23" i="1"/>
  <c r="I23" i="1"/>
  <c r="AG22" i="1"/>
  <c r="AD22" i="1"/>
  <c r="AA22" i="1"/>
  <c r="X22" i="1"/>
  <c r="U22" i="1"/>
  <c r="R22" i="1"/>
  <c r="O22" i="1"/>
  <c r="L22" i="1"/>
  <c r="I22" i="1"/>
  <c r="AG21" i="1"/>
  <c r="AD21" i="1"/>
  <c r="AA21" i="1"/>
  <c r="X21" i="1"/>
  <c r="U21" i="1"/>
  <c r="R21" i="1"/>
  <c r="O21" i="1"/>
  <c r="L21" i="1"/>
  <c r="I21" i="1"/>
  <c r="AG20" i="1"/>
  <c r="AD20" i="1"/>
  <c r="AA20" i="1"/>
  <c r="X20" i="1"/>
  <c r="U20" i="1"/>
  <c r="R20" i="1"/>
  <c r="O20" i="1"/>
  <c r="L20" i="1"/>
  <c r="I20" i="1"/>
  <c r="AG19" i="1"/>
  <c r="AD19" i="1"/>
  <c r="AA19" i="1"/>
  <c r="X19" i="1"/>
  <c r="U19" i="1"/>
  <c r="R19" i="1"/>
  <c r="O19" i="1"/>
  <c r="L19" i="1"/>
  <c r="I19" i="1"/>
  <c r="AG18" i="1"/>
  <c r="AD18" i="1"/>
  <c r="AA18" i="1"/>
  <c r="X18" i="1"/>
  <c r="U18" i="1"/>
  <c r="R18" i="1"/>
  <c r="O18" i="1"/>
  <c r="L18" i="1"/>
  <c r="I18" i="1"/>
  <c r="AG213" i="1"/>
  <c r="AD213" i="1"/>
  <c r="AA213" i="1"/>
  <c r="X213" i="1"/>
  <c r="U213" i="1"/>
  <c r="R213" i="1"/>
  <c r="O213" i="1"/>
  <c r="L213" i="1"/>
  <c r="I213" i="1"/>
  <c r="AG212" i="1"/>
  <c r="AD212" i="1"/>
  <c r="AA212" i="1"/>
  <c r="X212" i="1"/>
  <c r="U212" i="1"/>
  <c r="R212" i="1"/>
  <c r="O212" i="1"/>
  <c r="L212" i="1"/>
  <c r="I212" i="1"/>
  <c r="AG211" i="1"/>
  <c r="AD211" i="1"/>
  <c r="AA211" i="1"/>
  <c r="X211" i="1"/>
  <c r="U211" i="1"/>
  <c r="R211" i="1"/>
  <c r="O211" i="1"/>
  <c r="L211" i="1"/>
  <c r="I211" i="1"/>
  <c r="AG210" i="1"/>
  <c r="AD210" i="1"/>
  <c r="AA210" i="1"/>
  <c r="X210" i="1"/>
  <c r="U210" i="1"/>
  <c r="R210" i="1"/>
  <c r="O210" i="1"/>
  <c r="L210" i="1"/>
  <c r="I210" i="1"/>
  <c r="AG209" i="1"/>
  <c r="AD209" i="1"/>
  <c r="AA209" i="1"/>
  <c r="X209" i="1"/>
  <c r="U209" i="1"/>
  <c r="R209" i="1"/>
  <c r="O209" i="1"/>
  <c r="L209" i="1"/>
  <c r="I209" i="1"/>
  <c r="AG208" i="1"/>
  <c r="AD208" i="1"/>
  <c r="AA208" i="1"/>
  <c r="X208" i="1"/>
  <c r="U208" i="1"/>
  <c r="R208" i="1"/>
  <c r="O208" i="1"/>
  <c r="L208" i="1"/>
  <c r="I208" i="1"/>
  <c r="AG207" i="1"/>
  <c r="AD207" i="1"/>
  <c r="AA207" i="1"/>
  <c r="X207" i="1"/>
  <c r="U207" i="1"/>
  <c r="R207" i="1"/>
  <c r="O207" i="1"/>
  <c r="L207" i="1"/>
  <c r="I207" i="1"/>
  <c r="AG206" i="1"/>
  <c r="AD206" i="1"/>
  <c r="AA206" i="1"/>
  <c r="X206" i="1"/>
  <c r="U206" i="1"/>
  <c r="R206" i="1"/>
  <c r="O206" i="1"/>
  <c r="L206" i="1"/>
  <c r="I206" i="1"/>
  <c r="AG205" i="1"/>
  <c r="AD205" i="1"/>
  <c r="AA205" i="1"/>
  <c r="X205" i="1"/>
  <c r="U205" i="1"/>
  <c r="R205" i="1"/>
  <c r="O205" i="1"/>
  <c r="L205" i="1"/>
  <c r="I205" i="1"/>
  <c r="AG191" i="1"/>
  <c r="AD191" i="1"/>
  <c r="AA191" i="1"/>
  <c r="X191" i="1"/>
  <c r="U191" i="1"/>
  <c r="R191" i="1"/>
  <c r="O191" i="1"/>
  <c r="L191" i="1"/>
  <c r="I191" i="1"/>
  <c r="AG190" i="1"/>
  <c r="AD190" i="1"/>
  <c r="AA190" i="1"/>
  <c r="X190" i="1"/>
  <c r="U190" i="1"/>
  <c r="R190" i="1"/>
  <c r="O190" i="1"/>
  <c r="L190" i="1"/>
  <c r="I190" i="1"/>
  <c r="AG189" i="1"/>
  <c r="AD189" i="1"/>
  <c r="AA189" i="1"/>
  <c r="X189" i="1"/>
  <c r="U189" i="1"/>
  <c r="R189" i="1"/>
  <c r="O189" i="1"/>
  <c r="L189" i="1"/>
  <c r="I189" i="1"/>
  <c r="AG188" i="1"/>
  <c r="AD188" i="1"/>
  <c r="AA188" i="1"/>
  <c r="X188" i="1"/>
  <c r="U188" i="1"/>
  <c r="R188" i="1"/>
  <c r="O188" i="1"/>
  <c r="L188" i="1"/>
  <c r="I188" i="1"/>
  <c r="AG187" i="1"/>
  <c r="AD187" i="1"/>
  <c r="AA187" i="1"/>
  <c r="X187" i="1"/>
  <c r="U187" i="1"/>
  <c r="R187" i="1"/>
  <c r="O187" i="1"/>
  <c r="L187" i="1"/>
  <c r="I187" i="1"/>
  <c r="AG186" i="1"/>
  <c r="AD186" i="1"/>
  <c r="AA186" i="1"/>
  <c r="X186" i="1"/>
  <c r="U186" i="1"/>
  <c r="R186" i="1"/>
  <c r="L186" i="1"/>
  <c r="I186" i="1"/>
  <c r="AG185" i="1"/>
  <c r="AD185" i="1"/>
  <c r="AA185" i="1"/>
  <c r="X185" i="1"/>
  <c r="U185" i="1"/>
  <c r="R185" i="1"/>
  <c r="O185" i="1"/>
  <c r="L185" i="1"/>
  <c r="I185" i="1"/>
  <c r="AG184" i="1"/>
  <c r="AD184" i="1"/>
  <c r="AA184" i="1"/>
  <c r="X184" i="1"/>
  <c r="U184" i="1"/>
  <c r="R184" i="1"/>
  <c r="O184" i="1"/>
  <c r="L184" i="1"/>
  <c r="I184" i="1"/>
  <c r="AG183" i="1"/>
  <c r="AD183" i="1"/>
  <c r="AA183" i="1"/>
  <c r="X183" i="1"/>
  <c r="U183" i="1"/>
  <c r="R183" i="1"/>
  <c r="O183" i="1"/>
  <c r="L183" i="1"/>
  <c r="I183" i="1"/>
  <c r="AJ931" i="1" l="1"/>
  <c r="AJ65" i="1"/>
  <c r="AJ153" i="1"/>
  <c r="AJ175" i="1"/>
  <c r="AJ164" i="1"/>
  <c r="AJ120" i="1"/>
  <c r="AJ87" i="1"/>
  <c r="AJ109" i="1"/>
  <c r="AJ426" i="1"/>
  <c r="AJ793" i="1"/>
  <c r="AJ655" i="1"/>
  <c r="AJ826" i="1"/>
  <c r="AJ887" i="1"/>
  <c r="AJ837" i="1"/>
  <c r="AJ768" i="1"/>
  <c r="AJ909" i="1"/>
  <c r="AJ666" i="1"/>
  <c r="J1036" i="1"/>
  <c r="AD1026" i="1"/>
  <c r="I1026" i="1"/>
  <c r="AG1026" i="1"/>
  <c r="L1026" i="1"/>
  <c r="O1026" i="1"/>
  <c r="U1026" i="1"/>
  <c r="V1037" i="1" s="1"/>
  <c r="X1026" i="1"/>
  <c r="AA1026" i="1"/>
  <c r="AJ876" i="1"/>
  <c r="AJ387" i="1"/>
  <c r="AJ804" i="1"/>
  <c r="AJ721" i="1"/>
  <c r="AJ142" i="1"/>
  <c r="AJ677" i="1"/>
  <c r="AJ813" i="1"/>
  <c r="AJ819" i="1" s="1"/>
  <c r="S1027" i="1"/>
  <c r="AJ746" i="1"/>
  <c r="AJ898" i="1"/>
  <c r="AJ757" i="1"/>
  <c r="AJ98" i="1"/>
  <c r="AJ473" i="1"/>
  <c r="AJ131" i="1"/>
  <c r="AJ699" i="1"/>
  <c r="AJ288" i="1"/>
  <c r="AJ255" i="1"/>
  <c r="AJ233" i="1"/>
  <c r="AH230" i="2"/>
  <c r="AH232" i="2" s="1"/>
  <c r="AH235" i="2" s="1"/>
  <c r="AJ990" i="1"/>
  <c r="AJ863" i="1"/>
  <c r="AJ1018" i="1"/>
  <c r="AJ976" i="1"/>
  <c r="AJ1004" i="1"/>
  <c r="AJ223" i="1"/>
  <c r="AJ226" i="1" s="1"/>
  <c r="AJ220" i="1"/>
  <c r="AJ733" i="1"/>
  <c r="AJ780" i="1"/>
  <c r="AJ402" i="1"/>
  <c r="AJ405" i="1" s="1"/>
  <c r="AJ399" i="1"/>
  <c r="AJ413" i="1"/>
  <c r="AJ452" i="1"/>
  <c r="AJ455" i="1" s="1"/>
  <c r="R817" i="1"/>
  <c r="AJ815" i="1" s="1"/>
  <c r="AJ849" i="1"/>
  <c r="AJ532" i="1"/>
  <c r="AJ535" i="1" s="1"/>
  <c r="AJ529" i="1"/>
  <c r="AJ546" i="1"/>
  <c r="AJ549" i="1" s="1"/>
  <c r="AJ543" i="1"/>
  <c r="AJ866" i="1"/>
  <c r="AJ869" i="1" s="1"/>
  <c r="AJ979" i="1"/>
  <c r="AJ982" i="1" s="1"/>
  <c r="AJ993" i="1"/>
  <c r="AJ996" i="1" s="1"/>
  <c r="AJ1007" i="1"/>
  <c r="AJ1010" i="1" s="1"/>
  <c r="AJ1021" i="1"/>
  <c r="AJ1024" i="1" s="1"/>
  <c r="P1027" i="1"/>
  <c r="AB1027" i="1"/>
  <c r="AE1027" i="1"/>
  <c r="Y1035" i="1"/>
  <c r="AB1035" i="1"/>
  <c r="AE1035" i="1"/>
  <c r="AH1035" i="1"/>
  <c r="AJ449" i="1"/>
  <c r="AJ736" i="1"/>
  <c r="AJ739" i="1" s="1"/>
  <c r="AJ852" i="1"/>
  <c r="AJ855" i="1" s="1"/>
  <c r="AJ416" i="1"/>
  <c r="AJ419" i="1" s="1"/>
  <c r="AB1038" i="1"/>
  <c r="J1027" i="1"/>
  <c r="V1027" i="1"/>
  <c r="AH1027" i="1"/>
  <c r="AE1038" i="1"/>
  <c r="M1027" i="1"/>
  <c r="Y1027" i="1"/>
  <c r="P1038" i="1"/>
  <c r="S1038" i="1"/>
  <c r="R1026" i="1" l="1"/>
  <c r="R1027" i="1" s="1"/>
  <c r="U1027" i="1"/>
  <c r="AJ783" i="1"/>
  <c r="AJ786" i="1" s="1"/>
  <c r="AI1039" i="1"/>
  <c r="AH1037" i="1"/>
  <c r="AG1027" i="1"/>
  <c r="S1035" i="1"/>
  <c r="S1036" i="1" s="1"/>
  <c r="J1037" i="1"/>
  <c r="J1039" i="1" s="1"/>
  <c r="I1027" i="1"/>
  <c r="Y1037" i="1"/>
  <c r="X1027" i="1"/>
  <c r="AE1037" i="1"/>
  <c r="AD1027" i="1"/>
  <c r="L1027" i="1"/>
  <c r="M1037" i="1"/>
  <c r="M1039" i="1" s="1"/>
  <c r="P1034" i="1" s="1"/>
  <c r="O1027" i="1"/>
  <c r="P1037" i="1"/>
  <c r="AB1037" i="1"/>
  <c r="AA1027" i="1"/>
  <c r="P1032" i="1"/>
  <c r="P1035" i="1" s="1"/>
  <c r="P1036" i="1" l="1"/>
  <c r="S1037" i="1"/>
  <c r="S1039" i="1" s="1"/>
  <c r="V1034" i="1" s="1"/>
  <c r="V1036" i="1" l="1"/>
  <c r="V1039" i="1" s="1"/>
  <c r="Y1034" i="1" s="1"/>
  <c r="Y1036" i="1" s="1"/>
  <c r="Y1039" i="1" s="1"/>
  <c r="AB1034" i="1" s="1"/>
  <c r="AB1036" i="1" l="1"/>
  <c r="AB1039" i="1" s="1"/>
  <c r="AE1034" i="1" s="1"/>
  <c r="AE1036" i="1" l="1"/>
  <c r="AE1039" i="1" s="1"/>
  <c r="AH1034" i="1" s="1"/>
  <c r="AH1036" i="1" l="1"/>
  <c r="AH1039" i="1" s="1"/>
  <c r="AJ6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Deatherage, Amanda C  (KIPDA)</author>
    <author>Vail, Nick  (KIPDA)</author>
    <author>tc={3BB73459-8F3B-488A-B6D3-01BCF7C32756}</author>
    <author>tc={8ACC642B-00D1-49C4-920E-BD181A442311}</author>
    <author>Amanda C. Deatherage</author>
    <author>tc={A948652F-1FD9-487D-97D3-3AB10F856223}</author>
  </authors>
  <commentList>
    <comment ref="J27" authorId="0" shapeId="0" xr:uid="{00000000-0006-0000-0100-000001000000}">
      <text>
        <r>
          <rPr>
            <b/>
            <sz val="9"/>
            <color indexed="81"/>
            <rFont val="Tahoma"/>
            <family val="2"/>
          </rPr>
          <t>Deatherage, Amanda C  (KIPDA):</t>
        </r>
        <r>
          <rPr>
            <sz val="9"/>
            <color indexed="81"/>
            <rFont val="Tahoma"/>
            <family val="2"/>
          </rPr>
          <t xml:space="preserve">
Project sponsor would like to push FY 2018 R funds back 1 year. Difficult to do in CMAQ program – INDOT requires another project to swap with them. Only TARC and APCD have $ in 2019, don’t want to swap. Discussions between APCD and INDOT on whether they can get more money in 2018 and less money in 2019 to accommodate changes. INDOT says to talk to Emmanuel. APCD will talk to Lou Metro about rules about getting money now, holding for next year. Tentatively shift this project to FY 2019 and APCD gets $450,000 in FY 2018 and $50,000 for FY 2019.
This shift was not suggested at TTCC on 10/11/17. What is the status of this shift?</t>
        </r>
      </text>
    </comment>
    <comment ref="J37" authorId="1" shapeId="0" xr:uid="{00000000-0006-0000-0100-000002000000}">
      <text>
        <r>
          <rPr>
            <b/>
            <sz val="9"/>
            <color indexed="81"/>
            <rFont val="Tahoma"/>
            <family val="2"/>
          </rPr>
          <t>Vail, Nick  (KIPDA):</t>
        </r>
        <r>
          <rPr>
            <sz val="9"/>
            <color indexed="81"/>
            <rFont val="Tahoma"/>
            <family val="2"/>
          </rPr>
          <t xml:space="preserve">
Includes $156,539 in PYB funds</t>
        </r>
      </text>
    </comment>
    <comment ref="G51" authorId="1" shapeId="0" xr:uid="{00000000-0006-0000-0100-000003000000}">
      <text>
        <r>
          <rPr>
            <b/>
            <sz val="9"/>
            <color indexed="81"/>
            <rFont val="Tahoma"/>
            <family val="2"/>
          </rPr>
          <t>Vail, Nick  (KIPDA):</t>
        </r>
        <r>
          <rPr>
            <sz val="9"/>
            <color indexed="81"/>
            <rFont val="Tahoma"/>
            <family val="2"/>
          </rPr>
          <t xml:space="preserve">
Includes $1,518,053</t>
        </r>
      </text>
    </comment>
    <comment ref="J51" authorId="1" shapeId="0" xr:uid="{00000000-0006-0000-0100-000004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G61" authorId="1" shapeId="0" xr:uid="{00000000-0006-0000-0100-000005000000}">
      <text>
        <r>
          <rPr>
            <b/>
            <sz val="9"/>
            <color indexed="81"/>
            <rFont val="Tahoma"/>
            <family val="2"/>
          </rPr>
          <t>Vail, Nick  (KIPDA):</t>
        </r>
        <r>
          <rPr>
            <sz val="9"/>
            <color indexed="81"/>
            <rFont val="Tahoma"/>
            <family val="2"/>
          </rPr>
          <t xml:space="preserve">
Includes $441,539 in PYB funds</t>
        </r>
      </text>
    </comment>
    <comment ref="G86" authorId="1" shapeId="0" xr:uid="{00000000-0006-0000-0100-000006000000}">
      <text>
        <r>
          <rPr>
            <b/>
            <sz val="9"/>
            <color indexed="81"/>
            <rFont val="Tahoma"/>
            <family val="2"/>
          </rPr>
          <t>Vail, Nick  (KIPDA):</t>
        </r>
        <r>
          <rPr>
            <sz val="9"/>
            <color indexed="81"/>
            <rFont val="Tahoma"/>
            <family val="2"/>
          </rPr>
          <t xml:space="preserve">
Includes $441,539 in PYB funds</t>
        </r>
      </text>
    </comment>
    <comment ref="M90" authorId="2" shapeId="0" xr:uid="{3BB73459-8F3B-488A-B6D3-01BCF7C32756}">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M167" authorId="3" shapeId="0" xr:uid="{8ACC642B-00D1-49C4-920E-BD181A442311}">
      <text>
        <t>[Threaded comment]
Your version of Excel allows you to read this threaded comment; however, any edits to it will get removed if the file is opened in a newer version of Excel. Learn more: https://go.microsoft.com/fwlink/?linkid=870924
Comment:
    Moved $148,386 in STBG funds to HSIP</t>
      </text>
    </comment>
    <comment ref="J277" authorId="1" shapeId="0" xr:uid="{00000000-0006-0000-0100-000009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G310" authorId="1" shapeId="0" xr:uid="{00000000-0006-0000-0100-00000A000000}">
      <text>
        <r>
          <rPr>
            <b/>
            <sz val="9"/>
            <color indexed="81"/>
            <rFont val="Tahoma"/>
            <family val="2"/>
          </rPr>
          <t>Vail, Nick  (KIPDA):</t>
        </r>
        <r>
          <rPr>
            <sz val="9"/>
            <color indexed="81"/>
            <rFont val="Tahoma"/>
            <family val="2"/>
          </rPr>
          <t xml:space="preserve">
Includes $1,094,474 in PYB funds</t>
        </r>
      </text>
    </comment>
    <comment ref="AH310" authorId="4" shapeId="0" xr:uid="{00000000-0006-0000-0100-00000B000000}">
      <text>
        <r>
          <rPr>
            <b/>
            <sz val="9"/>
            <color indexed="81"/>
            <rFont val="Tahoma"/>
            <family val="2"/>
          </rPr>
          <t>Amanda C. Deatherage:</t>
        </r>
        <r>
          <rPr>
            <sz val="9"/>
            <color indexed="81"/>
            <rFont val="Tahoma"/>
            <family val="2"/>
          </rPr>
          <t xml:space="preserve">
Using local money $14,500,000</t>
        </r>
      </text>
    </comment>
    <comment ref="G317" authorId="1" shapeId="0" xr:uid="{00000000-0006-0000-0100-00000C000000}">
      <text>
        <r>
          <rPr>
            <b/>
            <sz val="9"/>
            <color indexed="81"/>
            <rFont val="Tahoma"/>
            <family val="2"/>
          </rPr>
          <t>Vail, Nick  (KIPDA):</t>
        </r>
        <r>
          <rPr>
            <sz val="9"/>
            <color indexed="81"/>
            <rFont val="Tahoma"/>
            <family val="2"/>
          </rPr>
          <t xml:space="preserve">
Includes $441,539 in PYB funds</t>
        </r>
      </text>
    </comment>
    <comment ref="M321" authorId="5" shapeId="0" xr:uid="{A948652F-1FD9-487D-97D3-3AB10F856223}">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L366" authorId="1" shapeId="0" xr:uid="{00000000-0006-0000-0100-00000E000000}">
      <text>
        <r>
          <rPr>
            <b/>
            <sz val="9"/>
            <color indexed="81"/>
            <rFont val="Tahoma"/>
            <family val="2"/>
          </rPr>
          <t>Vail, Nick  (KIPDA):</t>
        </r>
        <r>
          <rPr>
            <sz val="9"/>
            <color indexed="81"/>
            <rFont val="Tahoma"/>
            <family val="2"/>
          </rPr>
          <t xml:space="preserve">
Transferred $37,680 to CMAQ for Ohio River Greenway; 
Moved $60,474 to HSIP for Blackiston Mill Phase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Nick Vail</author>
    <author>Deatherage, Amanda C  (KIPDA)</author>
    <author>Vail, Nick  (KIPDA)</author>
  </authors>
  <commentList>
    <comment ref="Q90" authorId="0" shapeId="0" xr:uid="{00000000-0006-0000-0000-000006000000}">
      <text>
        <r>
          <rPr>
            <b/>
            <sz val="9"/>
            <color indexed="81"/>
            <rFont val="Tahoma"/>
            <family val="2"/>
          </rPr>
          <t>Nick Vail:</t>
        </r>
        <r>
          <rPr>
            <sz val="9"/>
            <color indexed="81"/>
            <rFont val="Tahoma"/>
            <family val="2"/>
          </rPr>
          <t xml:space="preserve">
increase for KYTC rounding isssues
</t>
        </r>
      </text>
    </comment>
    <comment ref="T90" authorId="0" shapeId="0" xr:uid="{00000000-0006-0000-0000-000007000000}">
      <text>
        <r>
          <rPr>
            <b/>
            <sz val="9"/>
            <color indexed="81"/>
            <rFont val="Tahoma"/>
            <family val="2"/>
          </rPr>
          <t>Nick Vail:</t>
        </r>
        <r>
          <rPr>
            <sz val="9"/>
            <color indexed="81"/>
            <rFont val="Tahoma"/>
            <family val="2"/>
          </rPr>
          <t xml:space="preserve">
increase due to kytc rounding issue</t>
        </r>
      </text>
    </comment>
    <comment ref="K355" authorId="1" shapeId="0" xr:uid="{00000000-0006-0000-0000-000002000000}">
      <text>
        <r>
          <rPr>
            <b/>
            <sz val="9"/>
            <color indexed="81"/>
            <rFont val="Tahoma"/>
            <family val="2"/>
          </rPr>
          <t>Deatherage, Amanda C  (KIPDA):</t>
        </r>
        <r>
          <rPr>
            <sz val="9"/>
            <color indexed="81"/>
            <rFont val="Tahoma"/>
            <family val="2"/>
          </rPr>
          <t xml:space="preserve">
Previously Lou Metro had programmed this:
FY 2018 Right of Way $100,000
FY 2018 Utilities $55,000
FY 2019 Construction $2,000,000
But due to a delay in Design phase, all phases need to be pushed back 1 year.
New programming is this:
FY 2019 Right of Way $100,000
FY 2019 Utilities $55,000
FY 2020 Construction $2,000,000
Made these changes to the spreadsheet on 1/18/2018.
Per Progress Report received from John Callihan on 1/17/2018 and per discussion at Kentucky Quarterly Review Meeting on 1/18/2018. John Callihan sent Phase Shift Application with the Progress Reports on 1/17/2018. This is the first phase shift for this phase.
Most recent PIF still needs to be modified.</t>
        </r>
      </text>
    </comment>
    <comment ref="H503" authorId="2" shapeId="0" xr:uid="{00000000-0006-0000-0000-000004000000}">
      <text>
        <r>
          <rPr>
            <b/>
            <sz val="9"/>
            <color indexed="81"/>
            <rFont val="Tahoma"/>
            <family val="2"/>
          </rPr>
          <t>Vail, Nick  (KIPDA):</t>
        </r>
        <r>
          <rPr>
            <sz val="9"/>
            <color indexed="81"/>
            <rFont val="Tahoma"/>
            <family val="2"/>
          </rPr>
          <t xml:space="preserve">
This phase was funded with $510,000 in state TAP funds. 
NV - 12/15/16</t>
        </r>
      </text>
    </comment>
    <comment ref="H679" authorId="2" shapeId="0" xr:uid="{00000000-0006-0000-0000-000001000000}">
      <text>
        <r>
          <rPr>
            <b/>
            <sz val="9"/>
            <color indexed="81"/>
            <rFont val="Tahoma"/>
            <family val="2"/>
          </rPr>
          <t>Vail, Nick  (KIPDA):</t>
        </r>
        <r>
          <rPr>
            <sz val="9"/>
            <color indexed="81"/>
            <rFont val="Tahoma"/>
            <family val="2"/>
          </rPr>
          <t xml:space="preserve">
Part of Construction funds obligated with $297,122 in TAP-Louisville funds</t>
        </r>
      </text>
    </comment>
    <comment ref="H847" authorId="2" shapeId="0" xr:uid="{00000000-0006-0000-0000-000003000000}">
      <text>
        <r>
          <rPr>
            <b/>
            <sz val="9"/>
            <color indexed="81"/>
            <rFont val="Tahoma"/>
            <family val="2"/>
          </rPr>
          <t>Vail, Nick  (KIPDA):</t>
        </r>
        <r>
          <rPr>
            <sz val="9"/>
            <color indexed="81"/>
            <rFont val="Tahoma"/>
            <family val="2"/>
          </rPr>
          <t xml:space="preserve">
LMG agreed to release $1,290,844 in Design funds for this project at 9.8.17 meeting</t>
        </r>
      </text>
    </comment>
    <comment ref="H875" authorId="2" shapeId="0" xr:uid="{00000000-0006-0000-0000-000005000000}">
      <text>
        <r>
          <rPr>
            <b/>
            <sz val="9"/>
            <color indexed="81"/>
            <rFont val="Tahoma"/>
            <family val="2"/>
          </rPr>
          <t>Vail, Nick  (KIPDA):</t>
        </r>
        <r>
          <rPr>
            <sz val="9"/>
            <color indexed="81"/>
            <rFont val="Tahoma"/>
            <family val="2"/>
          </rPr>
          <t xml:space="preserve">
KYTC stated no need for $10,000 in D funds at 9.8.17 meeting</t>
        </r>
      </text>
    </comment>
    <comment ref="K1005" authorId="1" shapeId="0" xr:uid="{00000000-0006-0000-0000-000008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N1005" authorId="1" shapeId="0" xr:uid="{00000000-0006-0000-0000-000009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Q1005" authorId="1" shapeId="0" xr:uid="{00000000-0006-0000-0000-00000A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List>
</comments>
</file>

<file path=xl/sharedStrings.xml><?xml version="1.0" encoding="utf-8"?>
<sst xmlns="http://schemas.openxmlformats.org/spreadsheetml/2006/main" count="7701" uniqueCount="459">
  <si>
    <t>Indiana MPO Dedicated Funding Programs</t>
  </si>
  <si>
    <t>Updated as of 3.23.21</t>
  </si>
  <si>
    <t>PROJECT INFORMATION</t>
  </si>
  <si>
    <t>FY 2017</t>
  </si>
  <si>
    <t>FY 2018</t>
  </si>
  <si>
    <t>FY 2019</t>
  </si>
  <si>
    <t>FY 2020</t>
  </si>
  <si>
    <t>FY 2021</t>
  </si>
  <si>
    <t>FY 2022</t>
  </si>
  <si>
    <t>FY 2023</t>
  </si>
  <si>
    <t>FY 2024</t>
  </si>
  <si>
    <t>FY 2025</t>
  </si>
  <si>
    <t>FUTURE</t>
  </si>
  <si>
    <t>PROJECT</t>
  </si>
  <si>
    <t>KIPDA ID</t>
  </si>
  <si>
    <t>DES Number</t>
  </si>
  <si>
    <t>DESCRIPTION</t>
  </si>
  <si>
    <t>SPONSOR</t>
  </si>
  <si>
    <t xml:space="preserve">PHASE </t>
  </si>
  <si>
    <t>FEDERAL COST</t>
  </si>
  <si>
    <t>FEDERAL PGM</t>
  </si>
  <si>
    <t>FEDERAL OBL.</t>
  </si>
  <si>
    <t>TOTALS</t>
  </si>
  <si>
    <t>Bethany Road</t>
  </si>
  <si>
    <t>0710003</t>
  </si>
  <si>
    <t>Widen existing lanes (no new travel lanes) on Bethany Rd., provide turning lanes at 4 intersections and realign vertical/horizontal curves from IN 62 to IN 403.</t>
  </si>
  <si>
    <t>Clark Co.</t>
  </si>
  <si>
    <t>Planning</t>
  </si>
  <si>
    <t>FED COST</t>
  </si>
  <si>
    <t>Preliminary Eng.</t>
  </si>
  <si>
    <t>Design</t>
  </si>
  <si>
    <t>Right of Way</t>
  </si>
  <si>
    <t>FED PGM</t>
  </si>
  <si>
    <t>Utility Relocation</t>
  </si>
  <si>
    <t>Construction</t>
  </si>
  <si>
    <t>Program</t>
  </si>
  <si>
    <t>FED OBL</t>
  </si>
  <si>
    <t>Capital</t>
  </si>
  <si>
    <t>Operating</t>
  </si>
  <si>
    <t>Other 1</t>
  </si>
  <si>
    <t>% OBL</t>
  </si>
  <si>
    <t>Other 2</t>
  </si>
  <si>
    <t>Other 3</t>
  </si>
  <si>
    <t>Kentuckiana Air Education</t>
  </si>
  <si>
    <t>KAIRE Ozone Prevention and Awareness Program</t>
  </si>
  <si>
    <t>APCD</t>
  </si>
  <si>
    <t>Grantline Road Pedway</t>
  </si>
  <si>
    <t xml:space="preserve">Construction of pedestrian bicycle path and sidewalks along Grant Line Road from Beechwood Avenue to Cherokee Drive where it connects with existing pedway and sidewalk. </t>
  </si>
  <si>
    <t>New Albany</t>
  </si>
  <si>
    <t>New Albany Ohio River Greenway</t>
  </si>
  <si>
    <t>Construct a pedestrian / bicycle path along Water Street and the floodwall from East 8th Street to 18th Street</t>
  </si>
  <si>
    <t>State Street Corridor Improvements</t>
  </si>
  <si>
    <t>Upgrade signalizations at 14 intersections along State Street from Main Street to I-265</t>
  </si>
  <si>
    <t>Charlestown Road Corridor Complete Streets</t>
  </si>
  <si>
    <t xml:space="preserve">Construction of sidewalks along Charlestown Road form Sunset Drive to County Line Road. </t>
  </si>
  <si>
    <t>Floyd County</t>
  </si>
  <si>
    <t>TARC Cross River Connectors</t>
  </si>
  <si>
    <t>2408</t>
  </si>
  <si>
    <t xml:space="preserve">Implementation of 2 routes to improve cross river mobility over the Kennedy / Lincoln bridges and the Lewis and Clark Bridge to provide access to jobs between Kentucky and Southern Indiana. </t>
  </si>
  <si>
    <t>TARC</t>
  </si>
  <si>
    <t>Blunk Knob Road Guardrail Installation</t>
  </si>
  <si>
    <t>Complete guardrail install at necessary areas where none existed previously on Blunk Knob Road beginning at SR 11 to end at Budd Road in Floyd County, Indiana.</t>
  </si>
  <si>
    <t>CR 403 and Stacy Road Intersection Improvements</t>
  </si>
  <si>
    <t>Intersection improvement including construction of a roundabout to improve safety at CR 403 and Stacy Road. Roundabout construction would include HMA pavement, curb and gutter and storm sewer for drainage, and intersection lighting. The footprint for the proposed roundabout would require approximately &lt;1.0 acre of additional right of way, as well as relocating an existing Vectren utility pole and regulated gas line that runs along CR 403.</t>
  </si>
  <si>
    <t>Clark County</t>
  </si>
  <si>
    <t>Farnsley Knob Road Guardrail Installation</t>
  </si>
  <si>
    <t>Complete guardrail install at necessary areas where none existed previously on Farnsley Knob Road beginning at SR 11 to end at Seven Mile Ln in Floyd County, Indiana.</t>
  </si>
  <si>
    <t>Pedestrian Improvements at Bowne and Eastern Blvd</t>
  </si>
  <si>
    <t>The construction of a new pedestrian signal and crossing at the intersection of Bowne Blvd and Eastern Blvd.  The new crossing will include a solar HAWK Beacon system with six (6) signal heads, yield signs, pedestrian push buttons and new crosswalks.</t>
  </si>
  <si>
    <t>Clarksville</t>
  </si>
  <si>
    <t>Safety Improvements along Eastern Blvd and Lewis and Clark</t>
  </si>
  <si>
    <t>The improvements consist of the installation of forty-two (42) new APS push buttons at all pedestrian crossings along Eastern Blvd
and at the intersection of Lewis and Clark and Lincoln Drive. The project also includes the installation of new backplates for all signal
heads along Eastern Blvd.</t>
  </si>
  <si>
    <t>State Street and Cherry Street Intersection Improvement
State Street and Oak Street Intersection Improvement</t>
  </si>
  <si>
    <t>2535 &amp; 2536</t>
  </si>
  <si>
    <t xml:space="preserve">The project is an intersection improvement including full signal modernization aimed and enhancing vehicular progression and safety for all roadway users at State Street and Cherry Street. 
The project is an intersection improvement including full signal modernization aimed and enhancing vehicular progression and safety for all roadway users at State Street and Oak Street. </t>
  </si>
  <si>
    <t>Blackiston Mill Road Improvements Phase I</t>
  </si>
  <si>
    <t>2187</t>
  </si>
  <si>
    <t xml:space="preserve">Reconstruction and improvement of approximately 580 feet of Blackiston Mill Road, just north of Lewis &amp; Clark Parkway, including the installation of turn lanes into and out of Kroger Drive, the addition of a raised center curb, improvement of sight lines, and drainage improvements. </t>
  </si>
  <si>
    <t>Blackiston Mill Road Phase II</t>
  </si>
  <si>
    <t xml:space="preserve">The Blackiston Mill Road Improvement Project is a series of improvements to the existing roadway from Lewis and Clark to just south of Gutford Road. Phase II is from the Kroger entrance to Blackiston View Drive. </t>
  </si>
  <si>
    <t>Bridge 51 (Blackiston Mill Rd) Replacement Project</t>
  </si>
  <si>
    <t>The proposed replacement bridge will be approximately 250 feet long,
with 700 foot approaches. Bridge 51 carries Blackiston Mill Road over Silver Creek and currently serves as a critical link between the City of New Albany and the Town of Clarksville. The bridge structure itself is the responsibility of Floyd County, with the northern approach being in the City of New Albany and the southern approach in the
Town of Clarksville and Clark County. In our 2016 Bridge Inspection Report, Bridge 51 scored a 39.2 Sufficiency Rating.</t>
  </si>
  <si>
    <t>Charlestown Road Widening Project</t>
  </si>
  <si>
    <t xml:space="preserve">The project begins at Hedden Court and proceeds northerly for 0.31 miles to Genung Drive. The project involves the construction of curb and gutter with sidewalk and a storm sewer system. 6' wide attached sidewalks are planned. The pavement would be milled overlaid/widened to provide a maximum of 33' of pavement width. The pavement width will provide one lane in each direction with a two-way left turn lane. </t>
  </si>
  <si>
    <t>E. Main Street from State Street Intersection to E. 5th Street Intersection</t>
  </si>
  <si>
    <t xml:space="preserve">This road reconstruction project on E. Main Street will extend from State Street to E. 5th Street for approximately 1,600 feet or 0.3 miles and is located in the heart of Downtown New Albany. The proposed road reconstruction project will provide for a continuation of the improvements of the E. Main Street corridor extending from the recently completed project on E. Main from Vincennes Street to E. 5th Street in 2014 and connect to the improvements completed by INDOT on W. Main Street from State Street to Corydon Pike in 2015. </t>
  </si>
  <si>
    <t>Grantline Road</t>
  </si>
  <si>
    <t>Reconstruct Grantline Rd. from McDonald Ln. south to Beechwood Ave. for a distance of 1.6 miles.</t>
  </si>
  <si>
    <t>Heavy Haul Road</t>
  </si>
  <si>
    <t>Construction of a new 2 lane road from the Port of Indiana to I-265, and construction of a 3 lane road from the I-265/Old Salem Rd. interchange through River Ridge to IN 62. The project will also identify a direct railroad route from the Port of Indiana to River Ridge.</t>
  </si>
  <si>
    <t>INDOT / Clark County</t>
  </si>
  <si>
    <t>McDonald Lane</t>
  </si>
  <si>
    <t>95</t>
  </si>
  <si>
    <t>0300779</t>
  </si>
  <si>
    <t>Reconstruct 2 lane road from Grantline Rd. to Charlestown Rd.</t>
  </si>
  <si>
    <t>Mt. Tabor</t>
  </si>
  <si>
    <t>309</t>
  </si>
  <si>
    <t>710808, 2001111</t>
  </si>
  <si>
    <t>Reconstruct 2 lane road from Klerner Lane to Charlestown Rd.</t>
  </si>
  <si>
    <t>Riverside Drive Reconstruction</t>
  </si>
  <si>
    <t>The Town of Clarksville is proposing the reconstruction of Riverside Drive from the Town line to Ashland Park. The new roadway will include new 11’‐5’ travel lanes, one north and one south bound lane, an 8’ parking strip on both sides, 5’ planting zone and 6’ walk on both sides. An elevated cycle track will be added on the south side of the roadway.</t>
  </si>
  <si>
    <t>Salem-Noble Road</t>
  </si>
  <si>
    <t>539</t>
  </si>
  <si>
    <t>0400935</t>
  </si>
  <si>
    <t>Reconstruct as a 2 lane road from IN 62 to IN 403.</t>
  </si>
  <si>
    <t>10th Street</t>
  </si>
  <si>
    <t>1557</t>
  </si>
  <si>
    <t>0810280</t>
  </si>
  <si>
    <t>Reconstruct and widen from 4 to 5 lanes from Penn St. to Reeds Ln.</t>
  </si>
  <si>
    <t>Jeffersonville</t>
  </si>
  <si>
    <t>Every Commute Counts (formerly Ticket to Ride)</t>
  </si>
  <si>
    <t>56</t>
  </si>
  <si>
    <t>Regional Rideshare Program</t>
  </si>
  <si>
    <t>KIPDA</t>
  </si>
  <si>
    <t>Market Street/Spring Street</t>
  </si>
  <si>
    <t>0901275</t>
  </si>
  <si>
    <t>Upgrade and designate Market St. and Spring St. as two way streets from IN 111 to State St.</t>
  </si>
  <si>
    <t>Clarksville Montgomery Avenue / Jeffersonville 9th Street Multimodal Connection</t>
  </si>
  <si>
    <t xml:space="preserve">Design of multimodal connection between Jeffersonville and Clarksville's Arts Districts, underneath I-65 along Montgomery Avenue and 9th Street.  The design will include new sidewalks, bicycle paths, lighting, and other aesthetic amenities.  </t>
  </si>
  <si>
    <t>CMAQ Total</t>
  </si>
  <si>
    <t>HSIP Total</t>
  </si>
  <si>
    <t>STBG Total</t>
  </si>
  <si>
    <t>TA Total</t>
  </si>
  <si>
    <t>Grand Total</t>
  </si>
  <si>
    <t>PROGRAM SUB-ALLOCATIONS</t>
  </si>
  <si>
    <t>STP TIP PROGRAM DEVELOPMENT</t>
  </si>
  <si>
    <t>PROGRAM DEVELOPMENT</t>
  </si>
  <si>
    <t>FUTURE SUB-ALLOCATIONS</t>
  </si>
  <si>
    <t>CMAQ-MPO Sub-allocation</t>
  </si>
  <si>
    <t>CMAQ-MPO</t>
  </si>
  <si>
    <t>HSIP-MPO Sub-allocation</t>
  </si>
  <si>
    <t>HSIP-MPO</t>
  </si>
  <si>
    <t>STBG-MPO Sub-allocation</t>
  </si>
  <si>
    <t>STBG-MPO</t>
  </si>
  <si>
    <t>TA-MPO Sub-allocation</t>
  </si>
  <si>
    <t>TA-MPO</t>
  </si>
  <si>
    <t>Combined Amount</t>
  </si>
  <si>
    <t>Future Bal.</t>
  </si>
  <si>
    <t>GENERAL FUND</t>
  </si>
  <si>
    <t>FUTURE CATEGORY</t>
  </si>
  <si>
    <t>Combined Sub-allocation</t>
  </si>
  <si>
    <t>Future Avail.</t>
  </si>
  <si>
    <t>Programmed</t>
  </si>
  <si>
    <t>Future Sched.</t>
  </si>
  <si>
    <t>Obligated</t>
  </si>
  <si>
    <t>UNPROGRAMMED FUNDS</t>
  </si>
  <si>
    <t>Future Balance</t>
  </si>
  <si>
    <t>CMAQ</t>
  </si>
  <si>
    <t>TOTAL</t>
  </si>
  <si>
    <t>Annual Allocation</t>
  </si>
  <si>
    <t>50% of Allocation</t>
  </si>
  <si>
    <t>Programmed Amount</t>
  </si>
  <si>
    <t>HSIP</t>
  </si>
  <si>
    <t>STBG</t>
  </si>
  <si>
    <t>TA</t>
  </si>
  <si>
    <t>Kentucky Surface Transportation Block Grant (STBG-MPO) Program</t>
  </si>
  <si>
    <t>Updated 3.23.21</t>
  </si>
  <si>
    <t>STATE ID</t>
  </si>
  <si>
    <t>Bullitt County</t>
  </si>
  <si>
    <t>KY 44</t>
  </si>
  <si>
    <t>TBD</t>
  </si>
  <si>
    <t>Widen KY 44 from 2 to 4 lanes from US 31 E to Kings Church Road and a 3 lane section from Kings Church Road to Spencer County line.</t>
  </si>
  <si>
    <t>Jeffersontown</t>
  </si>
  <si>
    <t>Bluegrass Commerce Park Bicycle/Pedestrian Trail Phase II</t>
  </si>
  <si>
    <t>05-00543.00</t>
  </si>
  <si>
    <t xml:space="preserve">Construct a multi-use bicycle and pedestrian trail along Bluegrass Parkway from Watterson Trail to Tucker Station Road and along Tucker Station Road from Bluegrass Parkway to Plantside Drive. </t>
  </si>
  <si>
    <t>Galene Drive/Sprowl Road Collector Extension</t>
  </si>
  <si>
    <t xml:space="preserve">Realign Galene Drive and Sprowl Road to eliminate the right turn/left turn movement as it approaches Taylorsville Road.   Extend Sprowl Road across Taylorsville Road and connect up with Shelby Street and widen Shelby Street to Watterson Trail intersection.  The project includes widening the collector roadway, curb and gutters, sidewalks and bicycle facilities.  Project will include turning movements and signalization as warranted.  </t>
  </si>
  <si>
    <t>Good Samaritan Bicycle &amp; Pedestrian Trail Connector</t>
  </si>
  <si>
    <t>05-00486.00</t>
  </si>
  <si>
    <t xml:space="preserve">Construct a multi-use bicycle and pedestrian trial along Old Taylorsville Road and Jefferson Street in downtown Jeffersontown connecting the downtown street network to the Good Samaritan Center and the existing  bicycle/pedestrian trail at Grand Avenue and Watterson Trail.   </t>
  </si>
  <si>
    <t>Ruckriegel Parkway Sidewalk Improvement</t>
  </si>
  <si>
    <t>Construct the missing gaps of sidewalk and ADA ramps along Ruckriegel Parkway between Taylorsville Road and Billtown Road.</t>
  </si>
  <si>
    <t>Watterson Trail Phase I</t>
  </si>
  <si>
    <t>05-03031.00</t>
  </si>
  <si>
    <t>Improve streetscape, reconstruct sidewalks and enhance landscaping from Maple Road to Old Taylorsville Road.</t>
  </si>
  <si>
    <t>Watterson Trail Phase II</t>
  </si>
  <si>
    <t>05-00518.00</t>
  </si>
  <si>
    <t>Widen Watterson Trail from 2 to 3 lanes from Ruckriegel Parkway to Maple Road, and widen Watterson Trail from 2 to 3 lanes from Old Taylorsville Road to  Ruckriegel Parkway.  Project to include streetscape enhancements to improve the corridor.</t>
  </si>
  <si>
    <t>Every Commute Counts</t>
  </si>
  <si>
    <t>05-00384.00</t>
  </si>
  <si>
    <t>Ticket to Ride regional Transportation Demand Management (TDM) Program.</t>
  </si>
  <si>
    <t>KYTC</t>
  </si>
  <si>
    <t>English Station Rd.</t>
  </si>
  <si>
    <t>05-00353.00</t>
  </si>
  <si>
    <t>Widen English Station Road from 2 to 3 lanes (3rd lane will be a center turn lane) from Aiken Road to Avoca Road.</t>
  </si>
  <si>
    <t>KY 146 Sidewalks Eastern Jefferson County</t>
  </si>
  <si>
    <t>05-00759.00</t>
  </si>
  <si>
    <t>Improve pedestrian connectivity along KY 146 from Saddlecreek Drive to the existing sidewalk near the Oldham County line.</t>
  </si>
  <si>
    <t>KY 864</t>
  </si>
  <si>
    <t>05-00481.00</t>
  </si>
  <si>
    <t>Widen Beulah Church Rd. from 2 to 3 lanes from I-265 to Cedar Creek Rd.</t>
  </si>
  <si>
    <t>KY 1494</t>
  </si>
  <si>
    <t>05-00293.01</t>
  </si>
  <si>
    <t>Widen travel lanes (no additional travel lanes) on KY 1494 in Bullitt County, and relocate road from 2000 feet west of KY 61 to KY 61.</t>
  </si>
  <si>
    <t>Oldham County</t>
  </si>
  <si>
    <t>KY 1793 &amp; Various Sidewalks</t>
  </si>
  <si>
    <t>05-00440.10</t>
  </si>
  <si>
    <t>Construct sidewalks on KY 1793 from Ridgeview Drive to Settlers Point Trail.</t>
  </si>
  <si>
    <t>KY 1931</t>
  </si>
  <si>
    <t>05-00536.00</t>
  </si>
  <si>
    <t>Widen KY 1931 (Manslick Rd.) from 2 to 3 lanes from Dixie Highway (US 31W) to Doss High School, 1.7 miles.</t>
  </si>
  <si>
    <t>KY 1932  Chenoweth Lane</t>
  </si>
  <si>
    <t>05-00531.00</t>
  </si>
  <si>
    <t>Improve the safety and congestion of KY 1932 (Chenoweth Lane) from US 60 (Shelbyville Rd.) to US 42 (Brownsboro Rd.), approx. 1.07 miles.</t>
  </si>
  <si>
    <t>US 42</t>
  </si>
  <si>
    <t>05-00441.00</t>
  </si>
  <si>
    <t>Reconstruct US 42 and widen from 2 lanes to 3 lanes (3rd lane will be a center turn lane) from Jefferson/Oldham County line to Ridgemoor Drive. Project will include the consideration of improvements to the Hayfield Way intersection.</t>
  </si>
  <si>
    <t>Louisville Metro</t>
  </si>
  <si>
    <t>AB Sawyer Greenway Shared Use Path</t>
  </si>
  <si>
    <t>05-00529.00</t>
  </si>
  <si>
    <t>Construct a multiuse path through A.B. Sawyer Park and connecting to surrounding neighborhoods includes an underpass, bridge, and site amenities and construction of pedestrian facilities along Hurstbourne Pkwy from Middle Fork of Beargrass Creek bridge to Ormsby Station and connect to A.B. Sawyer Park Greenway.</t>
  </si>
  <si>
    <t>Baxter/Bardstown Premium Transportation Corridor - Section 1</t>
  </si>
  <si>
    <t>The Baxter/Bardstown Premium Transportation Corridor Project is a design-build project that will: 1) streamline transit service on a key corridor by adding traffic signal bus prioritization, new bus stops, and increasing bus service frequency; 2) bring intelligent signal upgrades,  which will include upgraded traffic signals and communication equipment to support premium transit and overall mobility; 3) incorporate complete streets roadway improvements by including bicycle and pedestrian facilities, intersection safety improvements, access management strategies for surrounding land uses, and new streetscape design elements.</t>
  </si>
  <si>
    <t>Bicycle &amp; Pedestrian Education, Encouragement, Enforcement &amp; Evaluation</t>
  </si>
  <si>
    <t>05-00965.15</t>
  </si>
  <si>
    <t>Development of educational and awareness programs concerning bicycle and pedestrian issues. Provide education and training for cyclists, motorists, and city officials about laws governing cyclists' rights and responsibilities</t>
  </si>
  <si>
    <t>Bluegrass Commerce Park Infrastructure Improvements Phase 2</t>
  </si>
  <si>
    <t>Repair, rehabilitate including resurfacing of Bluegrass Parkway from KY 1747 to KY 1819, and Plantside Drive  from Bunsen Parkway to Bluegrass Parkway, and to make key safety improvements at various intersections to increase pedestrian movement including sidewalks, curbs as well as enhancements to signage, wayfinding, streetscape and landscaping.</t>
  </si>
  <si>
    <t>Lou. Metro PW</t>
  </si>
  <si>
    <t>Broadway &amp; 18th Street</t>
  </si>
  <si>
    <t>05-00413.00</t>
  </si>
  <si>
    <t>Align intersection of Broadway and 18th Street by moving the south leg of 18th Street to the east.</t>
  </si>
  <si>
    <t>Cannons Lane</t>
  </si>
  <si>
    <t>05-03212.00</t>
  </si>
  <si>
    <t>Construct a sidewalk along Cannon Lane between Willis Ave. and Bowman Field (Seneca Loop), 1.0 miles.</t>
  </si>
  <si>
    <t>Transit Authority of River City</t>
  </si>
  <si>
    <t>Comprehensive Operational Analysis (COA)</t>
  </si>
  <si>
    <t>05-00562.00</t>
  </si>
  <si>
    <t xml:space="preserve">The COA will analyze and evaluate existing TARC service in comparison withcommunity growth, economic and land use development, and current and future needs of public transit users. </t>
  </si>
  <si>
    <t>Cooper Chapel Rd. Phase 3</t>
  </si>
  <si>
    <t>05-00404.01</t>
  </si>
  <si>
    <t>Phase 3:  Extend and construct 2 lane roadway with a continuous center-turn lane from KY 864 (Beulah Church Road) to US 31E (Bardstown Road) at Bardstown Falls Road.  Project will incorporate sidewalks and 10' paved shoulders.</t>
  </si>
  <si>
    <t>Dixie Highway Additional Design Funds</t>
  </si>
  <si>
    <t>05-00478.00</t>
  </si>
  <si>
    <t>Intelligent Transportation System (ITS)/Signal System and Technology Upgrades to connect Dixie Highway to the city's existing traffic operations center for active traffic management operations. Complete Streets and Safety/Access Management Improvements to include construction of pedestrian pathways and improved multi-modal (especially pedestrian and transit) connectivity.  Project will include raised medians, consolidation of access points, modification from TWLTL to dedicated turn lanes, signage and striping upgrades. Bus Rapid Transit to include upgraded transit facilities along corridor with approximately 36 new, highly visible and easily accessible BRT stations, newly branded vehicles unique to the Dixie Corridor, appropriately located queue-jump lanes and bus turnouts.</t>
  </si>
  <si>
    <t>Louisville Metro Public Works</t>
  </si>
  <si>
    <t>Dixie Highway Bus Rapid Transit Study</t>
  </si>
  <si>
    <t>05-00563.00</t>
  </si>
  <si>
    <t>Planning study to examine the need for bicycle, pedestrian, and vehicular access improvements to the proposed Dixie BRT in the following corridors: KY 907 from US 31W to Stonestreet Rd., KY 2051 Rockford Lane from KY 2934 Cane Run Rd. to US 31W, Gagel Ave. from US 31W to Manslick Rd., and KY 2049 Crums Lane from I-264 to KY 1931 Manslick Rd.</t>
  </si>
  <si>
    <t xml:space="preserve">East Market Street (US-31E) Streetscape </t>
  </si>
  <si>
    <t>05-80053.10</t>
  </si>
  <si>
    <t xml:space="preserve">Streetscape enhancements to improve pedestrian/bicycle amenities along East Market Street from Brook Street to Johnson Street and along the following intersecting streets from Nanny Goat Alley to Billy Goat Strut Alley: Brook Street, Floyd Street, Preston Street, Jackson Street, Hancock Street, Clay Street, Shelby Street, Campbell Street, Wenzel Street, Baxter Avenue, and Johnson Street.  Enhancements include the addition of landscape medians in two separate blocks to serve as a gateway to the neighborhood and repurposing one of the existing east-bound drive lanes to provide a dedicated separate bike facility. Project length 2.1 miles. </t>
  </si>
  <si>
    <t>Hikes Lane Rehabilitation</t>
  </si>
  <si>
    <t>Restoration and rehabilitation of Hikes Lane from Newburg Road to Taylorsville Road.</t>
  </si>
  <si>
    <t>Hubbards Ln.</t>
  </si>
  <si>
    <t>05-00479.00</t>
  </si>
  <si>
    <t>Widen Hubbards Lane from 2 to 3 lanes (3rd lane will be a center turn lane) from US 60 (Shelbyville Road) to KY 1447 (Westport Road). Add bike lanes to Hubbards Lane from Kresge Way to KY 1447.    Project length is 0.6 mi.</t>
  </si>
  <si>
    <t xml:space="preserve">I-65 </t>
  </si>
  <si>
    <t>05-00378.10</t>
  </si>
  <si>
    <t xml:space="preserve">Extend and reconstruct I-65 southbound ramp to Brook Street and Floyd Street. </t>
  </si>
  <si>
    <t>Information/outreach campaign to educate public about air quality issues and encourage the public to make air-friendly choices.</t>
  </si>
  <si>
    <t>Louisville Loop Shared Use Path - Jefferson Memorial Forest - Pond Creek</t>
  </si>
  <si>
    <t>05-00522.00</t>
  </si>
  <si>
    <t xml:space="preserve">Design and construct shared use path and Louisville Loop trailhead facilities through Jefferson Memorial Forest from north end of sand quarry tunnel at Gene Snyder FWY to west terminus of the existing MSD trail approximately 2.7 miles which will include a bridge over Pond Creek. </t>
  </si>
  <si>
    <t>Louisville Loop Shared Use Path - Jefferson Memorial Forest - Dodge Gap</t>
  </si>
  <si>
    <t>05-00523.00</t>
  </si>
  <si>
    <t xml:space="preserve">Design and construct shared use path and Louisville Loop trailhead facilities through Jefferson Memorial Forest from Blevins Gap  Road to north end of sand quarry tunnel at Gene Snyder FWY (the tunnel will be part of this segment) approximately 2.5 miles  </t>
  </si>
  <si>
    <t>Louisville Loop Shared Use Path - Jefferson Memorial Forest - Medora</t>
  </si>
  <si>
    <t>05-00524.00</t>
  </si>
  <si>
    <t xml:space="preserve">Design and construct shared use path and Louisville Loop trailhead facilities through Jefferson Memorial Forest from Pendleton Rd at Medora Rd to the beginning of Jefferson Memorial Forest property  on Blevins Gap Rd approximately 1.3 miles </t>
  </si>
  <si>
    <t>Main Street / Story Avenue Intersection</t>
  </si>
  <si>
    <t>05-00758.00</t>
  </si>
  <si>
    <t>Intersection re-build at Main Street/Story Avenue/Baxter Avenue including transitions between Wentzel Street to the west and Johnson Street to the east.</t>
  </si>
  <si>
    <t>Miscellaneous Sidewalks and ADA Ramps</t>
  </si>
  <si>
    <t>05-00493.00</t>
  </si>
  <si>
    <t xml:space="preserve">Construct and replace various sidewalks and ADA ramps throughout the city on a reoccurring annual basis. </t>
  </si>
  <si>
    <t>Lou Metro Parks</t>
  </si>
  <si>
    <t>Northeast Louisville Loop</t>
  </si>
  <si>
    <t>Construct a shared use path along US 60 from Beckley Woods to Eastwood Cut-off. (This is Design for all phases)</t>
  </si>
  <si>
    <t>Northeast Louisville Loop MET, Section 1 Beckley Woods to Beckley Station</t>
  </si>
  <si>
    <t>05-03030.10</t>
  </si>
  <si>
    <t>Construct a shared use path along US 60 from Beckley Woods to Beckley Station, 0.5 mile.</t>
  </si>
  <si>
    <t>Northeast Louisville Loop MET, Section 2 Beckley Station to Bircham Rd.</t>
  </si>
  <si>
    <t>05-03030.20</t>
  </si>
  <si>
    <t>Construct a shared use path along US 60 from Beckley Station to Bircham Rd., 0.7 mile.</t>
  </si>
  <si>
    <t>Northeast Louisville Loop MET, Section 3 Bircham Rd. to Beckley Creek Park</t>
  </si>
  <si>
    <t>05-03030.30</t>
  </si>
  <si>
    <t>Construct a shared use path along US 60 from Bircham Rd. to Beckley Creek Park, 0.5 mile.</t>
  </si>
  <si>
    <t>Northeast Louisville Loop MET, Section 4 Beckley Creek Park to Eastwood Cutoff</t>
  </si>
  <si>
    <t>05-03030.40</t>
  </si>
  <si>
    <t>Construct a shared use path along US 60 from Beckley Creek Park to Eastwood Cut off, 0.6 mile.</t>
  </si>
  <si>
    <t>Northeast Louisville Loop Section II</t>
  </si>
  <si>
    <t>05-00525.00</t>
  </si>
  <si>
    <t>Construct a shared use path along US 60 from Eastwood Cutoff to Eastwood Recreation Center.</t>
  </si>
  <si>
    <t xml:space="preserve">Ohio River Levee Trail Phase III </t>
  </si>
  <si>
    <t>05-00505.00</t>
  </si>
  <si>
    <t>Construct bicycle/pedestrian facilities along Campground Road from the end of the shared use path at the railroad crossing on Campground Road near I-264 to Lees Lane and the connection to Riverside Gardens Park at 2899 Lees Lane.</t>
  </si>
  <si>
    <t>Olmsted Parkways Multi-Use Path System - Section 1</t>
  </si>
  <si>
    <t>05-03709.00</t>
  </si>
  <si>
    <t>Construction of a 2.0 mile shared use path system along Southwestern and Algonquin Parkway between West Broadway and 41st Street.</t>
  </si>
  <si>
    <t>Olmsted Parkways Multi-Use Path System Section 2</t>
  </si>
  <si>
    <t>Construction of a 1.0 mile shared use path system along Algonquin Parkway between 41st Street and Beech Street.</t>
  </si>
  <si>
    <t>Olmsted Parkways Multi-Use Path System Section 3</t>
  </si>
  <si>
    <t>Construction of a 0.30 mile shared use path system along Algonquin Parkway between Beech Street and Cypress Street.</t>
  </si>
  <si>
    <t>Olmsted Parkways Multi-Use Path System Section 4</t>
  </si>
  <si>
    <t>Construction of a 1.00 mile shared use path system along Algonquin Parkway between Cypress Street and 16th Street.</t>
  </si>
  <si>
    <t>Olmsted Parkways Multi-Use Path System Section 5</t>
  </si>
  <si>
    <t>Construction of a 1.25 mile shared use path system along Algonquin Parkway between 16th Street to Winkler Avenue.</t>
  </si>
  <si>
    <t>Olmsted Parkways Multi-Use Path System Section 6</t>
  </si>
  <si>
    <t>Construction of a 1.40 mile shared use path system along Southern Parkway between South 3rd Street and Woodlawn Avenue.</t>
  </si>
  <si>
    <t>Olmsted Parkways Multi-Use Path System Section 7</t>
  </si>
  <si>
    <t>Construction of a 1.10 mile shared use path system along Southern Parkway between Woodlawn Avenue and New Cut Road.</t>
  </si>
  <si>
    <t>Olmsted Parkways Multi-Use Path System Section 8</t>
  </si>
  <si>
    <t>Construction of a 2.50 mile road diet system along Southern Parkway between South 3rd Street and New Cut Road.</t>
  </si>
  <si>
    <t>Olmsted Parkways Multi-Use Path System Section 9</t>
  </si>
  <si>
    <t>Construction of a 3.55 mile road diet system along Algonquin Parkway between 41st Street and Winkler Avenue.</t>
  </si>
  <si>
    <t>One-Way Street Conversion to Two-Way Phase 1</t>
  </si>
  <si>
    <t>05-00470.00</t>
  </si>
  <si>
    <t>Design and construction for the conversion of the following one-way streets in downtown Louisville to two-way traffic flow: Jefferson Street (Floyd to Baxter Avenue); Liberty Street (Jackson to Baxter); Muhammad Ali Blvd. (Jackson to Chestnut Connector); Chestnut Street (Jackson to Chestnut Connector); 8th Street (Kentucky to Main); 7th Street (Oak to Main); Shelby Street (Ormsby to Main Street); and Campbell Street (Jackson to Baxter).</t>
  </si>
  <si>
    <t>River Road</t>
  </si>
  <si>
    <t>05-00091.02</t>
  </si>
  <si>
    <t>Widen River Road from 2 to 4 lanes from east of Beargrass Creek near Pope Avenue to Zorn Avenue. To include bike lanes.  Project length is 1.3 miles.</t>
  </si>
  <si>
    <t>River Rd. Bicycle &amp; Pedestrian Improvements</t>
  </si>
  <si>
    <t>05-00499.00</t>
  </si>
  <si>
    <t>The Louisville Loop Ohio River Valley Northeast Bicycle/Pedestrian Improvements project will identify alternative shared-use path alignments in the area generally between the Ohio River and approximately Brownsboro Road from the Big 4 Bridge at the Mile 0 trailhead of the Louisville Loop to the City of Prospect at US 42.  Approximately 8.5 miles.</t>
  </si>
  <si>
    <t>River Road Extension</t>
  </si>
  <si>
    <t>05-00091.08</t>
  </si>
  <si>
    <t>Extend River Road west from 7th Street to Northwestern Parkway.  The project is feasible using a low design speed criteria and a two-lane section.</t>
  </si>
  <si>
    <t>Stony Brook Drive Sidewalk Connector</t>
  </si>
  <si>
    <t xml:space="preserve">This project will install new ADA compliant 5' sidewalk along Stony Brook Drive from Stara Way to Kirby Lane. The project length is 0.284 miles. </t>
  </si>
  <si>
    <t>Mount Washington</t>
  </si>
  <si>
    <t>Historic Multi-Use Trail Segment C</t>
  </si>
  <si>
    <t>05-03216.00</t>
  </si>
  <si>
    <t>Construct multi-use path and pedestrian walkway along segment C of the Historic Memorial Multi-Use Trail including a Rest Plaza at Landis Lane and US 31 EX. In addition, improve safety along the segment by reducing drainage hazards and installing a signal at Landis Lane.</t>
  </si>
  <si>
    <t>Buckner Connector</t>
  </si>
  <si>
    <t>05-00754.00</t>
  </si>
  <si>
    <t>Construct new connection from Old LaGrange Road to KY 393  Project length is 0.8 miles.</t>
  </si>
  <si>
    <t>Hill Street Sidewalk Rehabilitation</t>
  </si>
  <si>
    <t>Rehabilitation of sidewalks on Hill Street between 6th St. and 7th St.</t>
  </si>
  <si>
    <t>Kenwood Road</t>
  </si>
  <si>
    <t>Construct a new urban roadway section to connect KY 146 and KY 393 Bypass in Crestwood. The proposed facility will be three-lanes with a continuous, center left-turn lane, curb, gutter, a sidewalk, and a potential traffic signal. Lane width will be 11 feet with a proposed posted speed of 25 MPH.</t>
  </si>
  <si>
    <t>Middletown</t>
  </si>
  <si>
    <t>Kratz Lane Sidewalks</t>
  </si>
  <si>
    <t>05-03039.00</t>
  </si>
  <si>
    <t>Construct sidewalks along Kratz Lane for .35 miles between Shelbyville Rd. and Old Shelbyville Rd./Main St., including some drainage improvements.</t>
  </si>
  <si>
    <t>KY 22 Corridor Study</t>
  </si>
  <si>
    <t>The study will focus on improving safety and reducing congestion on KY 22 between Haunz Lane and KY 329 in Oldham County. The study will look at current conditions, identify critical improvements, prioritize needs, provide realistic cost estimates, and establish an implementation plan for future improvements for the corridor.</t>
  </si>
  <si>
    <t>KY 22/KY329</t>
  </si>
  <si>
    <t>05-00449.00</t>
  </si>
  <si>
    <t>Intersection improvement at KY 22 and KY 329 in Crestwood</t>
  </si>
  <si>
    <t>KY   44</t>
  </si>
  <si>
    <t>Construct sidewalk on the north side of KY 44 from Mt. Washington Elementary School to Fisher Lane.</t>
  </si>
  <si>
    <t>KY 44 Sidewalks west of Shepherdsville</t>
  </si>
  <si>
    <t>05-00544.00</t>
  </si>
  <si>
    <t>Installation of new sidewalks and rehabilitation of existing sidewalks to fix gaps in the pedestrian network along KY 44 from Frank E. Simon Drive (City Park Drive) east to KY 61 in Shepherdsville.  KY 44 milepoints from 11.75 to 12.25.</t>
  </si>
  <si>
    <t>KY  146 Sidewalk and Minor Drainage Improvements</t>
  </si>
  <si>
    <t>Construct an ADA compliant sidewalk and minor drainage improvements on the south side of KY 146 from the Oldham/Jefferson County line east to Foley Ave.</t>
  </si>
  <si>
    <t>KY 329</t>
  </si>
  <si>
    <t>05-00542.00</t>
  </si>
  <si>
    <t>Intersection realignment/ reconstruction at KY 329 and KY 329 Bypass</t>
  </si>
  <si>
    <t>KY 2055</t>
  </si>
  <si>
    <t>05-08501.00</t>
  </si>
  <si>
    <t>Reconstruction and rehab pavement at West Manslick Rd., Mount Holly Rd., Fairdale Rd., and Mitchell Hill Rd. intersection.</t>
  </si>
  <si>
    <t>LaGrange Underpass West of LaGrange</t>
  </si>
  <si>
    <t>05-00434.00</t>
  </si>
  <si>
    <t>Construct a 4 lane uninterrupted rail underpass west of LaGrange.</t>
  </si>
  <si>
    <t>Louisville CBD Detailed Traffic Model</t>
  </si>
  <si>
    <t xml:space="preserve">This effort involves an evaluation of  transportation improvements, including: conversions of one-way streets; roadway reconfigurations; intersection improvements; and interchange modifications, for all modes including pedestrians, bicycles, transit, cars and freight.  The study area includes the Central Business District, and the surrounding neighborhoods, including: Butchertown; Phoenix Hill; Smoketown; Limerick; Old Louisville; Russell; Shawnee &amp; Portland, as well as the University of Louisville Belknap Campus.  </t>
  </si>
  <si>
    <t>Old Floydsburg Rd. Safety Improvements</t>
  </si>
  <si>
    <t>05-00494.00</t>
  </si>
  <si>
    <t>Replace narrow one-lane culvert crossing; clear trees and vegetation out of right-of-way; add shoulder to the road, and add signage for safety.</t>
  </si>
  <si>
    <t>Oldham County Bicycle &amp; Pedestrian Trail</t>
  </si>
  <si>
    <t>05-00410.00</t>
  </si>
  <si>
    <t>Construct a non-motorized corridor from LaGrange to Jefferson County line along the Buckner Connector, the new 393 alignment to Wendell Moore Park and/or along KY 146 at the new pedestrian bridge over I-71.</t>
  </si>
  <si>
    <t>Oldham County Bicycle &amp; Pedestrian Trail - Old LaGrange Rd.</t>
  </si>
  <si>
    <t>05-00410.01</t>
  </si>
  <si>
    <t>Construct a bicycle and pedestrian trail along Old LaGrange Road from KY 146 to the intersection with KY 329 Bypass.</t>
  </si>
  <si>
    <t>Olmsted Pkwys. Multi-Use Path System</t>
  </si>
  <si>
    <t>Implement recommendation of Olmsted Parkways Shared-Use Path System masterplan to enhance bicycle and pedestrian opportunities along parkways that extend and link to existing and proposed Louisville Loop.</t>
  </si>
  <si>
    <t>Louisville Metro PW</t>
  </si>
  <si>
    <t>River Road Multi-Modal Improvements</t>
  </si>
  <si>
    <t xml:space="preserve">To improve safety and comfort of walkers, joggers, and cyclists along the riverfront, we are proposing re-allocation of the northern most lane traveling in the west bound direction and relocation of the existing barrier wall to expand the existing separated multi-use path of sub-standard width. </t>
  </si>
  <si>
    <t>Sidewalk Connections on US 60, KY 1747 &amp; KY 22</t>
  </si>
  <si>
    <t>05-00535.00</t>
  </si>
  <si>
    <t>Installation of sidewalks to fix gaps in pedestrian network on US 60 (Shelbyville Rd) , KY 1747 (Westport Road), and KY 22 (Brownsboro Rd). Includes; Westbound US 60 from end of U of L trail to Eden Ave MP 7.717 to MP7.734, Westbound US 60 from Daventry Ln to Wildwood Ln MP 7.966 to MP 8.051, Eastbound US 60 from Wildwood Ln to Cambridge Station Frontage Rd MP 8.062 to MP 8.241, Eastbound US 60 from Dorsey Ln to Country Squire Florist entrance MP 8.535 to MP 8.641, Southbound KY 1747 from Hurstbourne Trace to Eden Ave MP 13.635 to MP 13.869, and Eastbound KY 22 from Paul's Fruit Market to Herr Ln MP 0.370 to MP 0.432.</t>
  </si>
  <si>
    <t>Spring Hill Trace Sidewalk Project</t>
  </si>
  <si>
    <t>05-00757.00</t>
  </si>
  <si>
    <t>Construct 5' concrete sidewalks in the existing right-of-way along both sides of Spring Hill Trace from KY 329 to the end of the existing subdivision, slightly beyond Spring Hill Court.</t>
  </si>
  <si>
    <t>Street Rehabilitation in Lou. Metro - West End</t>
  </si>
  <si>
    <t>Rehabilitation of various streets (enhancements that extend the service life  of the pavement and ADA improvements) in Louisville, including:  Muhammad Ali Boulevard from 34th Street to 15th Street (5.5 Lane Miles); River Park Drive/Chestnut Street from 34th Street to 22nd Street (3.1 Lane Miles); Market Street from 35th Street to 22nd Street (4.5 Lane Miles); Northwestern Parkway from Southwestern Parkway to Bank Street (1.5 Lane Miles); Southwestern Parkway from Virginia Avenue to Broadway (2.3 Lane Miles); 15th Street from Hill Street to Jefferson Street (7.0 Lane Miles); 16th Street from Market Street to Bank Street (0.7 Lane Miles); and Southwestern Parkway from Muhammad Ali Boulevard to Northwestern Parkway (2.7 Lane Miles).</t>
  </si>
  <si>
    <t>The Park &amp; Ride at Apple Patch</t>
  </si>
  <si>
    <t>05-00468.00</t>
  </si>
  <si>
    <t>Construction of a park and ride facility including a parking lot, shelter, playground, bike lockers, walkways, and a 1000' access road located on Apple Patch Way off of KY-329 near I-71 Exit 14 in Crestwood.</t>
  </si>
  <si>
    <t>Prospect</t>
  </si>
  <si>
    <t>US 42 Safety Improvement Project</t>
  </si>
  <si>
    <t>NEW</t>
  </si>
  <si>
    <t>Planning study to identify potential improvements on US 42 between the Gene Snyder Freeway and KY 3222 (Rose
Island Road)</t>
  </si>
  <si>
    <t>City of Prospect</t>
  </si>
  <si>
    <t>Bus Stop and Access Improvements</t>
  </si>
  <si>
    <t>Improvements of the existing or new public transit bus stops and their surroundings, including pedestrian facilities, ADA access and passenger amenities (shelters, benches, trash receptacles).</t>
  </si>
  <si>
    <t xml:space="preserve">University of Louisville </t>
  </si>
  <si>
    <t>Campus Improvements</t>
  </si>
  <si>
    <t>05-08805.00</t>
  </si>
  <si>
    <t>Floyd Street Roundabout, Cardinal Blvd, Brandeis Arthur Street_x000D_
intersection and other Belknap Campus improvements to include multimodal improvements at the South 3rd Street and Brandeis intersection and along Brandeis Street between South 3rd Street and South 4th Street. Project would provide better connectivity between new university facilities with the main Belknap campus by the creation a multi-modal corridor along Brandeis between South 3rd Street and South 4th Street. The proposed multi-modal corridor would improve pedestrian and bicycle safety with the creation of a designated street crossing location and also include geometric improvements to South 3rd Street with the straightening of the turn lane and thru lanes southbound at the Brandeis intersection.</t>
  </si>
  <si>
    <t>University of Louisville Pedestrian Improvements - Lighting</t>
  </si>
  <si>
    <t>Install or retrofit 400 or more lighting fixtures throughout campus including the “L Trail”, Humanities Building and other campus sidewalk locations.</t>
  </si>
  <si>
    <t>University of Louisville Pedestrian Improvements - ADA Curb Cuts &amp; Ramps</t>
  </si>
  <si>
    <t>Install or upgrade ADA accessible curb cuts/ramps throughout Belknap Campus.</t>
  </si>
  <si>
    <t>Various Sidewalk Projects in Louisville Metro</t>
  </si>
  <si>
    <t>05-00439.02</t>
  </si>
  <si>
    <t>Rehabilitation and construction of various sidewalk projects in Louisville Metro</t>
  </si>
  <si>
    <t>Various Sidewalks in Oldham County</t>
  </si>
  <si>
    <t>Construct various sidewalks in Oldham County</t>
  </si>
  <si>
    <t>Various Sidewalks on State Routes in Kentucky</t>
  </si>
  <si>
    <t>05-00440.00</t>
  </si>
  <si>
    <t>Installation of sidewalks to fix gaps in pedestrian network on various state maintained roads in Oldham, Jefferson and Bullitt counties.</t>
  </si>
  <si>
    <t>Various Sidewalks on KY 155, KY 1932, &amp; KY 1747</t>
  </si>
  <si>
    <t>Installation of sidewalks to fix gaps in pedestrian network on KY 155 (Taylorsville Road), KY 1932 (Breckenridge Lane), and KY 1747 (Hurstbourne Lane) in Jefferson County. 
South side of KY 155 (Taylorsville Road) from the west side of Kent Road to the east side of Seneca Boulevard, MP 15.178 to MP 15.244.
East side of KY 1932 (Breckenridge Lane from Rally's to KMart entrance), MP 2.894 to MP 2.95.
West side of KY 1932 (Breckenridge Lane from Debeet south to existing sidewalk), MP 3.160 to MP 3.205.
West side of KY 1932 (Breckenridge Lane from existing sidewalk north to church entrance), MP 3.019 to MP 3.103.
East side of KY 1747 (Hurstbourne Parkway from existing sidewalk south of Stone Creek Parkway to existing sidewalk north of Stone Creek Parkway), MP 12.809 to MP 12.910.
East side of KY 1747 (Hurstbourne Parkway from north side of Vieux Carre Drive to south side of Whittington Parkway), MP 13.144 to MP 3.20, AND north side of Vieux Carre Drive, MP 0.441 to MP 0.428.
East side of KY 1747 (Hurstbourne Parkway), MP 13.354 to MP 13.40.</t>
  </si>
  <si>
    <t>Totals</t>
  </si>
  <si>
    <t>PROGRAM SUB-ALLOCATION</t>
  </si>
  <si>
    <t>Annual Alloc</t>
  </si>
  <si>
    <t>Cost Increase Reserve</t>
  </si>
  <si>
    <t>CIR</t>
  </si>
  <si>
    <t>Adjusted Annual Allocation</t>
  </si>
  <si>
    <t xml:space="preserve">Adjusted </t>
  </si>
  <si>
    <t>Carryover from Previous Fiscal Year</t>
  </si>
  <si>
    <t>Adjusted Annual Sub-Allocation</t>
  </si>
  <si>
    <t>Available</t>
  </si>
  <si>
    <t>CARRYOVER FUNDS FOR NEXT FISCAL YEAR</t>
  </si>
  <si>
    <t>Kentucky Transportation Alternatives (TA-MPO) Program</t>
  </si>
  <si>
    <t>Updated on 3.23.2021</t>
  </si>
  <si>
    <t>Construct and replace various sidewalks ad ADA
ramps throughout the city of Jeffersontown.</t>
  </si>
  <si>
    <t>Olmsted Stone Arch Bridge Rehab Project</t>
  </si>
  <si>
    <t>Rehab Olmsted Stone Arch Bridge</t>
  </si>
  <si>
    <t xml:space="preserve">Patti Lane Sidewalk Safety Improvement </t>
  </si>
  <si>
    <t>Construct safety and access improvements to Patti Lane.  Construct sidewalks along both sides of Patti Lane from Taylorsville Road to Glenawyn Circle and "sharrow" bicycle markings that will designate this corridor as a bike route.  The project will also construct new curb and gutter and associated drainage improvements to accommodate the sidewalks and the new access management design.  The project also includes adding street lights and reconfiguring all the existing curb cuts and create managable commercial entrances for each business.</t>
  </si>
  <si>
    <t>Bernheim Lane Sidewalk and Road Reconfiguration</t>
  </si>
  <si>
    <t>Construct a continuous 5-foot sidewalk on the north/east side of Berheim Lane from Dixie Highway to Algonquin Parkway. This project will add approximately 1,150 linear feet of sidewalk. Also reconfigure the roadway from a four-lane highway to two through lanes and a center, two-way left-turn lane.</t>
  </si>
  <si>
    <t>Blanton Lane Sidewalk</t>
  </si>
  <si>
    <t>Construct a continuous 6-foot sidewalk on the north side of Blanton Lane from Dixie Highway to St. Andrews Church Road. This project will add approximately 5,100 linear feet of sidewalk; one 190-foot segment will be constructed with curb and gutter and will include a retaining wall.</t>
  </si>
  <si>
    <t>Crums Lane Sidewalk Phase 1</t>
  </si>
  <si>
    <t>Construct a continuous 6-foot sidewalk where none currently exists and rehabilitate existing sections of sidewalk on the north side of Crums Lane from Cheviot Drive to Janell Road. Construct a crosswalk over Crums Lane at Janell Road, then construct and/or rehabilitate a continuous 6-foot sidewalk from Janell Road to Dixie Highway on the south side. This project will add and/or rehabilitate approximately 3,785 linear feet of sidewalk.</t>
  </si>
  <si>
    <t>Gagel Avenue Sidewalk</t>
  </si>
  <si>
    <t>Construct a continuous 6-foot sidewalk on the north side of Gagel Avenue from Dixie Highway to London Drive, including a crossing at the P&amp;L Railroad and an extension of the box culvert on the east side of the railroad tracks. Construct a crosswalk over Gagel Avenue at London Drive, then construct a continuous 6-foot sidewalk from London Drive to Manslick Road on the south side. This project will add approximately 6,235 linear feet of sidewalk.</t>
  </si>
  <si>
    <t>Rehabilitation of sidewalks along Hill Street
between 6th Street and 7th Street.</t>
  </si>
  <si>
    <t>Louisville Loop Shared Use Path - McNeely Lake Segment</t>
  </si>
  <si>
    <t>05-03034.00</t>
  </si>
  <si>
    <t>This project proposes to construct approximately two miles of new 10-12 foot wide asphalt/concrete shared use path through McNeely Lake Park.</t>
  </si>
  <si>
    <t>Louisville Metro Parks</t>
  </si>
  <si>
    <t>Newburg Road Sidewalk</t>
  </si>
  <si>
    <t>Construct a continuous 6-foot sidewalk on the west side of Newburg Road from the end of the existing sidewalk at Larkmoor Lane to approximately 300 feet south of Bluegrass Park Drive at the entrance to Louisville Metro Animal Services. This project will add approximately 2,775 linear feet of sidewalk.</t>
  </si>
  <si>
    <t>Olmsted Parkways Bicycle / Pedestrian Improvements</t>
  </si>
  <si>
    <t>Rehabilitate Eastern Parkway to modern
standards, including lane reductions and
complete street elements of bicycle lanes,
shared use paths, and sidewalks.</t>
  </si>
  <si>
    <t>Bliss Avenue</t>
  </si>
  <si>
    <t>Construct sidewalk on Bliss Avenue from Shelbyville Road to Wetherby Avenue, to include ADA improvements and drainage improvements.</t>
  </si>
  <si>
    <t>South Madison Avenue</t>
  </si>
  <si>
    <t>Construct sidewalks on South Madison Avenue
from Main Street to Tucker Station Road.</t>
  </si>
  <si>
    <t>Wetherby Avenue</t>
  </si>
  <si>
    <t>Construct sidewalks on Wetherby Avenue for
0.55 miles between North Madison Avenue and
Evergreen Road, to include ADA improvements
and drainage improvements.</t>
  </si>
  <si>
    <t>Shively</t>
  </si>
  <si>
    <t>Shively Sidewalks</t>
  </si>
  <si>
    <t>Construction of sidewalks on Farnsley Road,
Mary Catherine Drive, and Garrs Lane.</t>
  </si>
  <si>
    <t>Park Place Mall Transit Node</t>
  </si>
  <si>
    <t xml:space="preserve">TARC will construct a transit node at the bus stop at Park Place Mall on Dixie Highway and improve access to transit for pedestrians and bicyclists.  </t>
  </si>
  <si>
    <t>Solar Bus Shelters</t>
  </si>
  <si>
    <t>Construction of bus shelters with solar-powered
lighting at (1) Preston Street @ Oak Street, (2)
28th Street @ Dumesnil Street, and (3) Chestnut
Street @ Jackson Street.</t>
  </si>
  <si>
    <t>Sub-allocation</t>
  </si>
  <si>
    <t>Annual Sub-Allocation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</si>
</sst>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409]mmmm\ d\,\ yyyy;@"/>
    <numFmt numFmtId="165" formatCode="_(&quot;$&quot;* #,##0_);_(&quot;$&quot;* \(#,##0\);_(&quot;$&quot;* &quot;-&quot;??_);_(@_)"/>
    <numFmt numFmtId="166" formatCode="0.0%"/>
  </numFmts>
  <fonts count="1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1"/>
      <color rgb="FF0070C0"/>
      <name val="Calibri"/>
      <family val="2"/>
      <scheme val="minor"/>
    </font>
    <font>
      <sz val="11"/>
      <name val="Calibri"/>
      <family val="2"/>
      <scheme val="minor"/>
    </font>
    <font>
      <b/>
      <sz val="11"/>
      <color theme="0"/>
      <name val="Calibri"/>
      <family val="2"/>
    </font>
    <font>
      <sz val="11"/>
      <name val="Calibri"/>
      <family val="2"/>
    </font>
    <font>
      <b/>
      <sz val="11"/>
      <color theme="6" tint="-0.499984740745262"/>
      <name val="Calibri"/>
      <family val="2"/>
    </font>
    <font>
      <b/>
      <sz val="11"/>
      <color theme="6" tint="-0.499984740745262"/>
      <name val="Calibri"/>
      <family val="2"/>
      <scheme val="minor"/>
    </font>
    <font>
      <b/>
      <sz val="11"/>
      <color theme="9" tint="-0.499984740745262"/>
      <name val="Calibri"/>
      <family val="2"/>
      <scheme val="minor"/>
    </font>
    <font>
      <sz val="8"/>
      <color theme="1"/>
      <name val="Calibri"/>
      <family val="2"/>
      <scheme val="minor"/>
    </font>
    <font>
      <b/>
      <sz val="9"/>
      <color indexed="81"/>
      <name val="Tahoma"/>
      <family val="2"/>
    </font>
    <font>
      <sz val="9"/>
      <color indexed="81"/>
      <name val="Tahoma"/>
      <family val="2"/>
    </font>
    <font>
      <b/>
      <sz val="16"/>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4" tint="0.59999389629810485"/>
        <bgColor indexed="64"/>
      </patternFill>
    </fill>
  </fills>
  <borders count="1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1"/>
      </left>
      <right style="hair">
        <color theme="1"/>
      </right>
      <top style="hair">
        <color theme="1"/>
      </top>
      <bottom style="thin">
        <color indexed="64"/>
      </bottom>
      <diagonal/>
    </border>
    <border>
      <left style="medium">
        <color theme="1"/>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theme="1"/>
      </left>
      <right style="hair">
        <color theme="1"/>
      </right>
      <top style="hair">
        <color theme="1"/>
      </top>
      <bottom style="hair">
        <color theme="1"/>
      </bottom>
      <diagonal/>
    </border>
    <border>
      <left style="medium">
        <color theme="1"/>
      </left>
      <right style="medium">
        <color indexed="64"/>
      </right>
      <top style="thin">
        <color indexed="64"/>
      </top>
      <bottom style="hair">
        <color theme="1"/>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medium">
        <color indexed="64"/>
      </right>
      <top style="hair">
        <color theme="1"/>
      </top>
      <bottom style="hair">
        <color theme="1"/>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theme="1"/>
      </right>
      <top style="hair">
        <color indexed="64"/>
      </top>
      <bottom style="medium">
        <color indexed="64"/>
      </bottom>
      <diagonal/>
    </border>
    <border>
      <left style="medium">
        <color theme="1"/>
      </left>
      <right style="hair">
        <color theme="1"/>
      </right>
      <top style="hair">
        <color theme="1"/>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theme="1"/>
      </right>
      <top style="hair">
        <color theme="1"/>
      </top>
      <bottom style="hair">
        <color theme="1"/>
      </bottom>
      <diagonal/>
    </border>
    <border>
      <left style="hair">
        <color indexed="64"/>
      </left>
      <right style="hair">
        <color indexed="64"/>
      </right>
      <top/>
      <bottom style="medium">
        <color indexed="64"/>
      </bottom>
      <diagonal/>
    </border>
    <border>
      <left style="medium">
        <color indexed="64"/>
      </left>
      <right style="hair">
        <color theme="1"/>
      </right>
      <top style="hair">
        <color theme="1"/>
      </top>
      <bottom style="medium">
        <color indexed="64"/>
      </bottom>
      <diagonal/>
    </border>
    <border>
      <left style="hair">
        <color indexed="64"/>
      </left>
      <right style="medium">
        <color indexed="64"/>
      </right>
      <top style="hair">
        <color indexed="64"/>
      </top>
      <bottom style="medium">
        <color indexed="64"/>
      </bottom>
      <diagonal/>
    </border>
    <border>
      <left style="medium">
        <color theme="1"/>
      </left>
      <right style="medium">
        <color indexed="64"/>
      </right>
      <top style="hair">
        <color theme="1"/>
      </top>
      <bottom style="medium">
        <color indexed="64"/>
      </bottom>
      <diagonal/>
    </border>
    <border>
      <left style="medium">
        <color theme="1"/>
      </left>
      <right style="hair">
        <color theme="1"/>
      </right>
      <top style="hair">
        <color theme="1"/>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theme="1"/>
      </left>
      <right style="hair">
        <color theme="1"/>
      </right>
      <top/>
      <bottom style="hair">
        <color theme="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theme="1"/>
      </top>
      <bottom style="hair">
        <color theme="1"/>
      </bottom>
      <diagonal/>
    </border>
    <border>
      <left/>
      <right style="medium">
        <color indexed="64"/>
      </right>
      <top style="hair">
        <color theme="1"/>
      </top>
      <bottom style="medium">
        <color indexed="64"/>
      </bottom>
      <diagonal/>
    </border>
    <border>
      <left/>
      <right style="hair">
        <color theme="1"/>
      </right>
      <top style="hair">
        <color theme="1"/>
      </top>
      <bottom style="hair">
        <color theme="1"/>
      </bottom>
      <diagonal/>
    </border>
    <border>
      <left style="medium">
        <color indexed="64"/>
      </left>
      <right style="hair">
        <color theme="1"/>
      </right>
      <top style="hair">
        <color theme="1"/>
      </top>
      <bottom/>
      <diagonal/>
    </border>
    <border>
      <left/>
      <right style="hair">
        <color theme="1"/>
      </right>
      <top style="hair">
        <color theme="1"/>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style="hair">
        <color theme="1"/>
      </right>
      <top style="medium">
        <color theme="1"/>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medium">
        <color theme="1"/>
      </left>
      <right/>
      <top style="thin">
        <color indexed="64"/>
      </top>
      <bottom style="hair">
        <color theme="1"/>
      </bottom>
      <diagonal/>
    </border>
    <border>
      <left style="medium">
        <color theme="1"/>
      </left>
      <right/>
      <top style="hair">
        <color theme="1"/>
      </top>
      <bottom style="hair">
        <color theme="1"/>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theme="1"/>
      </left>
      <right style="medium">
        <color indexed="64"/>
      </right>
      <top style="hair">
        <color theme="1"/>
      </top>
      <bottom/>
      <diagonal/>
    </border>
    <border>
      <left style="medium">
        <color theme="1"/>
      </left>
      <right style="medium">
        <color theme="1"/>
      </right>
      <top style="hair">
        <color theme="1"/>
      </top>
      <bottom/>
      <diagonal/>
    </border>
    <border>
      <left style="hair">
        <color indexed="64"/>
      </left>
      <right style="medium">
        <color theme="1"/>
      </right>
      <top style="hair">
        <color indexed="64"/>
      </top>
      <bottom/>
      <diagonal/>
    </border>
    <border>
      <left style="medium">
        <color indexed="64"/>
      </left>
      <right style="hair">
        <color theme="1"/>
      </right>
      <top/>
      <bottom style="hair">
        <color theme="1"/>
      </bottom>
      <diagonal/>
    </border>
    <border>
      <left style="medium">
        <color theme="1"/>
      </left>
      <right style="medium">
        <color theme="1"/>
      </right>
      <top style="hair">
        <color theme="1"/>
      </top>
      <bottom style="medium">
        <color indexed="64"/>
      </bottom>
      <diagonal/>
    </border>
    <border>
      <left style="medium">
        <color indexed="64"/>
      </left>
      <right style="medium">
        <color indexed="64"/>
      </right>
      <top style="medium">
        <color theme="1"/>
      </top>
      <bottom/>
      <diagonal/>
    </border>
    <border>
      <left style="medium">
        <color theme="1"/>
      </left>
      <right style="thin">
        <color indexed="64"/>
      </right>
      <top style="medium">
        <color indexed="64"/>
      </top>
      <bottom/>
      <diagonal/>
    </border>
    <border>
      <left style="thin">
        <color indexed="64"/>
      </left>
      <right style="medium">
        <color theme="1"/>
      </right>
      <top style="medium">
        <color indexed="64"/>
      </top>
      <bottom/>
      <diagonal/>
    </border>
    <border>
      <left style="medium">
        <color theme="1"/>
      </left>
      <right style="hair">
        <color theme="1"/>
      </right>
      <top style="medium">
        <color indexed="64"/>
      </top>
      <bottom style="hair">
        <color theme="1"/>
      </bottom>
      <diagonal/>
    </border>
    <border>
      <left style="medium">
        <color theme="1"/>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hair">
        <color theme="1"/>
      </top>
      <bottom style="medium">
        <color indexed="64"/>
      </bottom>
      <diagonal/>
    </border>
    <border>
      <left style="hair">
        <color theme="1"/>
      </left>
      <right style="hair">
        <color indexed="64"/>
      </right>
      <top style="hair">
        <color indexed="64"/>
      </top>
      <bottom style="medium">
        <color indexed="64"/>
      </bottom>
      <diagonal/>
    </border>
    <border>
      <left style="medium">
        <color indexed="64"/>
      </left>
      <right style="medium">
        <color theme="1"/>
      </right>
      <top style="hair">
        <color theme="1"/>
      </top>
      <bottom style="medium">
        <color indexed="64"/>
      </bottom>
      <diagonal/>
    </border>
    <border>
      <left style="hair">
        <color indexed="64"/>
      </left>
      <right/>
      <top style="hair">
        <color indexed="64"/>
      </top>
      <bottom/>
      <diagonal/>
    </border>
    <border>
      <left style="thin">
        <color indexed="64"/>
      </left>
      <right style="thin">
        <color indexed="64"/>
      </right>
      <top/>
      <bottom/>
      <diagonal/>
    </border>
    <border>
      <left/>
      <right style="hair">
        <color theme="1"/>
      </right>
      <top style="hair">
        <color theme="1"/>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style="hair">
        <color theme="1"/>
      </right>
      <top style="medium">
        <color theme="1"/>
      </top>
      <bottom/>
      <diagonal/>
    </border>
    <border>
      <left style="hair">
        <color theme="1"/>
      </left>
      <right style="hair">
        <color theme="1"/>
      </right>
      <top style="medium">
        <color theme="1"/>
      </top>
      <bottom/>
      <diagonal/>
    </border>
    <border>
      <left style="hair">
        <color theme="1"/>
      </left>
      <right style="medium">
        <color theme="1"/>
      </right>
      <top style="medium">
        <color theme="1"/>
      </top>
      <bottom/>
      <diagonal/>
    </border>
    <border>
      <left/>
      <right style="hair">
        <color indexed="64"/>
      </right>
      <top style="hair">
        <color indexed="64"/>
      </top>
      <bottom/>
      <diagonal/>
    </border>
    <border>
      <left/>
      <right style="medium">
        <color indexed="64"/>
      </right>
      <top style="hair">
        <color theme="1"/>
      </top>
      <bottom/>
      <diagonal/>
    </border>
    <border>
      <left style="medium">
        <color indexed="64"/>
      </left>
      <right style="medium">
        <color indexed="64"/>
      </right>
      <top style="hair">
        <color theme="1"/>
      </top>
      <bottom/>
      <diagonal/>
    </border>
    <border>
      <left style="medium">
        <color indexed="64"/>
      </left>
      <right style="medium">
        <color indexed="64"/>
      </right>
      <top/>
      <bottom style="medium">
        <color theme="1"/>
      </bottom>
      <diagonal/>
    </border>
    <border>
      <left style="medium">
        <color indexed="64"/>
      </left>
      <right style="medium">
        <color indexed="64"/>
      </right>
      <top/>
      <bottom style="hair">
        <color theme="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5">
    <xf numFmtId="0" fontId="0" fillId="0" borderId="0" xfId="0"/>
    <xf numFmtId="0" fontId="0" fillId="0" borderId="0" xfId="0" applyAlignment="1">
      <alignment wrapText="1"/>
    </xf>
    <xf numFmtId="0" fontId="0" fillId="0" borderId="19" xfId="0" applyFill="1" applyBorder="1"/>
    <xf numFmtId="165" fontId="0" fillId="0" borderId="20" xfId="1" applyNumberFormat="1" applyFont="1" applyFill="1" applyBorder="1" applyProtection="1">
      <protection locked="0"/>
    </xf>
    <xf numFmtId="0" fontId="3" fillId="0" borderId="21" xfId="0" applyFont="1" applyFill="1" applyBorder="1" applyAlignment="1">
      <alignment horizontal="center"/>
    </xf>
    <xf numFmtId="165" fontId="0" fillId="0" borderId="24" xfId="1" applyNumberFormat="1" applyFont="1" applyFill="1" applyBorder="1"/>
    <xf numFmtId="165" fontId="0" fillId="0" borderId="25" xfId="1" applyNumberFormat="1" applyFont="1" applyFill="1" applyBorder="1" applyProtection="1">
      <protection locked="0"/>
    </xf>
    <xf numFmtId="0" fontId="3" fillId="0" borderId="26" xfId="0" applyFont="1" applyFill="1" applyBorder="1" applyAlignment="1">
      <alignment horizontal="center" vertical="center"/>
    </xf>
    <xf numFmtId="165" fontId="0" fillId="0" borderId="30" xfId="1" applyNumberFormat="1" applyFont="1" applyFill="1" applyBorder="1" applyProtection="1">
      <protection locked="0"/>
    </xf>
    <xf numFmtId="165" fontId="0" fillId="0" borderId="18" xfId="1" applyNumberFormat="1" applyFont="1" applyFill="1" applyBorder="1"/>
    <xf numFmtId="165" fontId="0" fillId="0" borderId="40" xfId="1" applyNumberFormat="1" applyFont="1" applyFill="1" applyBorder="1" applyProtection="1">
      <protection locked="0"/>
    </xf>
    <xf numFmtId="165" fontId="0" fillId="0" borderId="23" xfId="1" applyNumberFormat="1" applyFont="1" applyFill="1" applyBorder="1"/>
    <xf numFmtId="165" fontId="0" fillId="0" borderId="42" xfId="1" applyNumberFormat="1" applyFont="1" applyFill="1" applyBorder="1" applyProtection="1">
      <protection locked="0"/>
    </xf>
    <xf numFmtId="165" fontId="0" fillId="0" borderId="43" xfId="1" applyNumberFormat="1" applyFont="1" applyFill="1" applyBorder="1" applyProtection="1">
      <protection locked="0"/>
    </xf>
    <xf numFmtId="165" fontId="0" fillId="0" borderId="26" xfId="1" applyNumberFormat="1" applyFont="1" applyFill="1" applyBorder="1" applyProtection="1">
      <protection locked="0"/>
    </xf>
    <xf numFmtId="165" fontId="0" fillId="0" borderId="45" xfId="1" applyNumberFormat="1" applyFont="1" applyFill="1" applyBorder="1" applyProtection="1">
      <protection locked="0"/>
    </xf>
    <xf numFmtId="165" fontId="0" fillId="0" borderId="28" xfId="1" applyNumberFormat="1" applyFont="1" applyFill="1" applyBorder="1"/>
    <xf numFmtId="165" fontId="0" fillId="0" borderId="46" xfId="1" applyNumberFormat="1" applyFont="1" applyFill="1" applyBorder="1" applyProtection="1">
      <protection locked="0"/>
    </xf>
    <xf numFmtId="165" fontId="0" fillId="0" borderId="47" xfId="1" applyNumberFormat="1" applyFont="1" applyFill="1" applyBorder="1" applyProtection="1">
      <protection locked="0"/>
    </xf>
    <xf numFmtId="165" fontId="0" fillId="0" borderId="48" xfId="1" applyNumberFormat="1" applyFont="1" applyFill="1" applyBorder="1" applyProtection="1">
      <protection locked="0"/>
    </xf>
    <xf numFmtId="165" fontId="0" fillId="0" borderId="49" xfId="1" applyNumberFormat="1" applyFont="1" applyFill="1" applyBorder="1"/>
    <xf numFmtId="165" fontId="0" fillId="0" borderId="50" xfId="1" applyNumberFormat="1" applyFont="1" applyFill="1" applyBorder="1" applyProtection="1">
      <protection locked="0"/>
    </xf>
    <xf numFmtId="165" fontId="0" fillId="0" borderId="55" xfId="1" applyNumberFormat="1" applyFont="1" applyFill="1" applyBorder="1" applyProtection="1">
      <protection locked="0"/>
    </xf>
    <xf numFmtId="165" fontId="0" fillId="0" borderId="68" xfId="1" applyNumberFormat="1" applyFont="1" applyFill="1" applyBorder="1" applyProtection="1">
      <protection locked="0"/>
    </xf>
    <xf numFmtId="165" fontId="0" fillId="0" borderId="69" xfId="1" applyNumberFormat="1" applyFont="1" applyFill="1" applyBorder="1" applyProtection="1">
      <protection locked="0"/>
    </xf>
    <xf numFmtId="165" fontId="0" fillId="0" borderId="70" xfId="1" applyNumberFormat="1" applyFont="1" applyFill="1" applyBorder="1" applyProtection="1">
      <protection locked="0"/>
    </xf>
    <xf numFmtId="165" fontId="0" fillId="0" borderId="71" xfId="1" applyNumberFormat="1" applyFont="1" applyFill="1" applyBorder="1" applyProtection="1">
      <protection locked="0"/>
    </xf>
    <xf numFmtId="165" fontId="0" fillId="0" borderId="72" xfId="1" applyNumberFormat="1" applyFont="1" applyFill="1" applyBorder="1" applyProtection="1">
      <protection locked="0"/>
    </xf>
    <xf numFmtId="0" fontId="0" fillId="0" borderId="1" xfId="0" applyBorder="1"/>
    <xf numFmtId="0" fontId="0" fillId="0" borderId="2" xfId="0" applyBorder="1"/>
    <xf numFmtId="0" fontId="0" fillId="0" borderId="78" xfId="0" applyBorder="1"/>
    <xf numFmtId="0" fontId="0" fillId="0" borderId="79" xfId="0" applyBorder="1"/>
    <xf numFmtId="9" fontId="6" fillId="0" borderId="73" xfId="2" applyFont="1" applyBorder="1" applyAlignment="1">
      <alignment horizontal="center"/>
    </xf>
    <xf numFmtId="9" fontId="6" fillId="0" borderId="81" xfId="2" applyFont="1" applyBorder="1" applyAlignment="1">
      <alignment horizontal="center"/>
    </xf>
    <xf numFmtId="42" fontId="8" fillId="0" borderId="79" xfId="1" quotePrefix="1" applyNumberFormat="1" applyFont="1" applyBorder="1" applyAlignment="1">
      <alignment horizontal="right"/>
    </xf>
    <xf numFmtId="42" fontId="8" fillId="0" borderId="0" xfId="1" quotePrefix="1" applyNumberFormat="1" applyFont="1" applyAlignment="1">
      <alignment horizontal="right"/>
    </xf>
    <xf numFmtId="42" fontId="8" fillId="0" borderId="81" xfId="1" quotePrefix="1" applyNumberFormat="1" applyFont="1" applyBorder="1" applyAlignment="1">
      <alignment horizontal="right"/>
    </xf>
    <xf numFmtId="42" fontId="8" fillId="0" borderId="73" xfId="1" quotePrefix="1" applyNumberFormat="1" applyFont="1" applyBorder="1" applyAlignment="1">
      <alignment horizontal="right"/>
    </xf>
    <xf numFmtId="42" fontId="0" fillId="0" borderId="0" xfId="0" applyNumberFormat="1"/>
    <xf numFmtId="42" fontId="8" fillId="0" borderId="79" xfId="0" quotePrefix="1" applyNumberFormat="1" applyFont="1" applyBorder="1" applyAlignment="1">
      <alignment horizontal="right"/>
    </xf>
    <xf numFmtId="165" fontId="0" fillId="0" borderId="78" xfId="1" applyNumberFormat="1" applyFont="1" applyBorder="1" applyAlignment="1">
      <alignment vertical="center" wrapText="1"/>
    </xf>
    <xf numFmtId="42" fontId="8" fillId="0" borderId="85" xfId="1" quotePrefix="1" applyNumberFormat="1" applyFont="1" applyBorder="1" applyAlignment="1">
      <alignment horizontal="right"/>
    </xf>
    <xf numFmtId="42" fontId="9" fillId="2" borderId="73" xfId="1" quotePrefix="1" applyNumberFormat="1" applyFont="1" applyFill="1" applyBorder="1" applyAlignment="1">
      <alignment horizontal="right"/>
    </xf>
    <xf numFmtId="0" fontId="10" fillId="2" borderId="80" xfId="0" applyFont="1" applyFill="1" applyBorder="1"/>
    <xf numFmtId="0" fontId="10" fillId="2" borderId="81" xfId="0" applyFont="1" applyFill="1" applyBorder="1"/>
    <xf numFmtId="42" fontId="9" fillId="2" borderId="81" xfId="1" quotePrefix="1" applyNumberFormat="1" applyFont="1" applyFill="1" applyBorder="1" applyAlignment="1">
      <alignment horizontal="right"/>
    </xf>
    <xf numFmtId="165" fontId="11" fillId="5" borderId="80" xfId="1" applyNumberFormat="1" applyFont="1" applyFill="1" applyBorder="1" applyAlignment="1">
      <alignment vertical="top" wrapText="1"/>
    </xf>
    <xf numFmtId="0" fontId="11" fillId="5" borderId="73" xfId="0" applyFont="1" applyFill="1" applyBorder="1" applyAlignment="1">
      <alignment vertical="top" wrapText="1"/>
    </xf>
    <xf numFmtId="0" fontId="3" fillId="0" borderId="0" xfId="0" applyFont="1"/>
    <xf numFmtId="0" fontId="0" fillId="0" borderId="3" xfId="0" applyBorder="1"/>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vertical="center"/>
    </xf>
    <xf numFmtId="0" fontId="12" fillId="0" borderId="0" xfId="0" applyFont="1"/>
    <xf numFmtId="0" fontId="3" fillId="0" borderId="118" xfId="0" applyFont="1" applyBorder="1" applyAlignment="1">
      <alignment horizontal="center" vertical="center"/>
    </xf>
    <xf numFmtId="42" fontId="0" fillId="0" borderId="87" xfId="0" applyNumberFormat="1" applyBorder="1"/>
    <xf numFmtId="42" fontId="0" fillId="0" borderId="4" xfId="0" applyNumberFormat="1" applyBorder="1"/>
    <xf numFmtId="42" fontId="0" fillId="0" borderId="79" xfId="0" applyNumberFormat="1" applyBorder="1"/>
    <xf numFmtId="0" fontId="0" fillId="0" borderId="0" xfId="0" applyFont="1"/>
    <xf numFmtId="0" fontId="0" fillId="0" borderId="0" xfId="0" applyFont="1" applyAlignment="1">
      <alignment wrapText="1"/>
    </xf>
    <xf numFmtId="0" fontId="0" fillId="0" borderId="96" xfId="0" applyFont="1" applyBorder="1"/>
    <xf numFmtId="0" fontId="0" fillId="0" borderId="19" xfId="0" applyFont="1" applyBorder="1"/>
    <xf numFmtId="165" fontId="0" fillId="0" borderId="20" xfId="1" applyNumberFormat="1" applyFont="1" applyBorder="1" applyProtection="1">
      <protection locked="0"/>
    </xf>
    <xf numFmtId="165" fontId="0" fillId="0" borderId="18" xfId="1" applyNumberFormat="1" applyFont="1" applyBorder="1"/>
    <xf numFmtId="165" fontId="0" fillId="0" borderId="40" xfId="1" applyNumberFormat="1" applyFont="1" applyBorder="1" applyProtection="1">
      <protection locked="0"/>
    </xf>
    <xf numFmtId="165" fontId="0" fillId="0" borderId="23" xfId="1" applyNumberFormat="1" applyFont="1" applyBorder="1"/>
    <xf numFmtId="165" fontId="0" fillId="0" borderId="42" xfId="1" applyNumberFormat="1" applyFont="1" applyBorder="1" applyProtection="1">
      <protection locked="0"/>
    </xf>
    <xf numFmtId="165" fontId="0" fillId="0" borderId="43" xfId="1" applyNumberFormat="1" applyFont="1" applyBorder="1" applyProtection="1">
      <protection locked="0"/>
    </xf>
    <xf numFmtId="165" fontId="0" fillId="0" borderId="26" xfId="1" applyNumberFormat="1" applyFont="1" applyBorder="1" applyProtection="1">
      <protection locked="0"/>
    </xf>
    <xf numFmtId="0" fontId="0" fillId="0" borderId="110" xfId="0" applyFont="1" applyBorder="1"/>
    <xf numFmtId="165" fontId="0" fillId="0" borderId="71" xfId="1" applyNumberFormat="1" applyFont="1" applyBorder="1" applyProtection="1">
      <protection locked="0"/>
    </xf>
    <xf numFmtId="165" fontId="0" fillId="0" borderId="49" xfId="1" applyNumberFormat="1" applyFont="1" applyBorder="1"/>
    <xf numFmtId="165" fontId="0" fillId="0" borderId="50" xfId="1" applyNumberFormat="1" applyFont="1" applyBorder="1" applyProtection="1">
      <protection locked="0"/>
    </xf>
    <xf numFmtId="165" fontId="0" fillId="0" borderId="48" xfId="1" applyNumberFormat="1" applyFont="1" applyBorder="1" applyProtection="1">
      <protection locked="0"/>
    </xf>
    <xf numFmtId="165" fontId="0" fillId="0" borderId="108" xfId="1" applyNumberFormat="1" applyFont="1" applyBorder="1" applyProtection="1">
      <protection locked="0"/>
    </xf>
    <xf numFmtId="0" fontId="3" fillId="0" borderId="21" xfId="0" applyFont="1" applyBorder="1" applyAlignment="1">
      <alignment horizontal="center"/>
    </xf>
    <xf numFmtId="0" fontId="3" fillId="0" borderId="26" xfId="0" applyFont="1" applyBorder="1" applyAlignment="1">
      <alignment horizontal="center" vertical="center"/>
    </xf>
    <xf numFmtId="165" fontId="0" fillId="4" borderId="20" xfId="1" applyNumberFormat="1" applyFont="1" applyFill="1" applyBorder="1" applyProtection="1">
      <protection locked="0"/>
    </xf>
    <xf numFmtId="165" fontId="0" fillId="4" borderId="23" xfId="1" applyNumberFormat="1" applyFont="1" applyFill="1" applyBorder="1"/>
    <xf numFmtId="165" fontId="0" fillId="4" borderId="42" xfId="1" applyNumberFormat="1" applyFont="1" applyFill="1" applyBorder="1" applyProtection="1">
      <protection locked="0"/>
    </xf>
    <xf numFmtId="0" fontId="0" fillId="0" borderId="29" xfId="0" applyFont="1" applyBorder="1"/>
    <xf numFmtId="165" fontId="0" fillId="0" borderId="30" xfId="1" applyNumberFormat="1" applyFont="1" applyBorder="1" applyProtection="1">
      <protection locked="0"/>
    </xf>
    <xf numFmtId="165" fontId="0" fillId="0" borderId="28" xfId="1" applyNumberFormat="1" applyFont="1" applyBorder="1"/>
    <xf numFmtId="165" fontId="0" fillId="0" borderId="46" xfId="1" applyNumberFormat="1" applyFont="1" applyBorder="1" applyProtection="1">
      <protection locked="0"/>
    </xf>
    <xf numFmtId="165" fontId="0" fillId="0" borderId="112" xfId="1" applyNumberFormat="1" applyFont="1" applyBorder="1" applyProtection="1">
      <protection locked="0"/>
    </xf>
    <xf numFmtId="0" fontId="0" fillId="0" borderId="40" xfId="0" applyFont="1" applyBorder="1"/>
    <xf numFmtId="165" fontId="0" fillId="0" borderId="68" xfId="1" applyNumberFormat="1" applyFont="1" applyBorder="1" applyProtection="1">
      <protection locked="0"/>
    </xf>
    <xf numFmtId="0" fontId="0" fillId="0" borderId="42" xfId="0" applyFont="1" applyBorder="1"/>
    <xf numFmtId="0" fontId="0" fillId="0" borderId="46" xfId="0" applyFont="1" applyBorder="1"/>
    <xf numFmtId="165" fontId="0" fillId="0" borderId="45" xfId="1" applyNumberFormat="1" applyFont="1" applyBorder="1" applyProtection="1">
      <protection locked="0"/>
    </xf>
    <xf numFmtId="165" fontId="0" fillId="0" borderId="69" xfId="1" applyNumberFormat="1" applyFont="1" applyBorder="1" applyProtection="1">
      <protection locked="0"/>
    </xf>
    <xf numFmtId="165" fontId="0" fillId="8" borderId="20" xfId="1" applyNumberFormat="1" applyFont="1" applyFill="1" applyBorder="1" applyProtection="1">
      <protection locked="0"/>
    </xf>
    <xf numFmtId="165" fontId="0" fillId="8" borderId="23" xfId="1" applyNumberFormat="1" applyFont="1" applyFill="1" applyBorder="1"/>
    <xf numFmtId="165" fontId="0" fillId="8" borderId="42" xfId="1" applyNumberFormat="1" applyFont="1" applyFill="1" applyBorder="1" applyProtection="1">
      <protection locked="0"/>
    </xf>
    <xf numFmtId="165" fontId="0" fillId="7" borderId="20" xfId="1" applyNumberFormat="1" applyFont="1" applyFill="1" applyBorder="1" applyProtection="1">
      <protection locked="0"/>
    </xf>
    <xf numFmtId="165" fontId="0" fillId="7" borderId="23" xfId="1" applyNumberFormat="1" applyFont="1" applyFill="1" applyBorder="1"/>
    <xf numFmtId="165" fontId="0" fillId="7" borderId="42" xfId="1" applyNumberFormat="1" applyFont="1" applyFill="1" applyBorder="1" applyProtection="1">
      <protection locked="0"/>
    </xf>
    <xf numFmtId="165" fontId="0" fillId="0" borderId="47" xfId="1" applyNumberFormat="1" applyFont="1" applyBorder="1" applyProtection="1">
      <protection locked="0"/>
    </xf>
    <xf numFmtId="165" fontId="0" fillId="0" borderId="55" xfId="1" applyNumberFormat="1" applyFont="1" applyBorder="1" applyProtection="1">
      <protection locked="0"/>
    </xf>
    <xf numFmtId="165" fontId="0" fillId="0" borderId="56" xfId="1" applyNumberFormat="1" applyFont="1" applyBorder="1"/>
    <xf numFmtId="165" fontId="0" fillId="0" borderId="57" xfId="1" applyNumberFormat="1" applyFont="1" applyBorder="1" applyProtection="1">
      <protection locked="0"/>
    </xf>
    <xf numFmtId="165" fontId="0" fillId="0" borderId="70" xfId="1" applyNumberFormat="1" applyFont="1" applyBorder="1" applyProtection="1">
      <protection locked="0"/>
    </xf>
    <xf numFmtId="165" fontId="0" fillId="7" borderId="43" xfId="1" applyNumberFormat="1" applyFont="1" applyFill="1" applyBorder="1" applyProtection="1">
      <protection locked="0"/>
    </xf>
    <xf numFmtId="165" fontId="0" fillId="0" borderId="111" xfId="1" applyNumberFormat="1" applyFont="1" applyBorder="1" applyProtection="1">
      <protection locked="0"/>
    </xf>
    <xf numFmtId="165" fontId="0" fillId="6" borderId="20" xfId="1" applyNumberFormat="1" applyFont="1" applyFill="1" applyBorder="1" applyProtection="1">
      <protection locked="0"/>
    </xf>
    <xf numFmtId="165" fontId="0" fillId="6" borderId="23" xfId="1" applyNumberFormat="1" applyFont="1" applyFill="1" applyBorder="1"/>
    <xf numFmtId="165" fontId="0" fillId="6" borderId="42" xfId="1" applyNumberFormat="1" applyFont="1" applyFill="1" applyBorder="1" applyProtection="1">
      <protection locked="0"/>
    </xf>
    <xf numFmtId="165" fontId="0" fillId="0" borderId="109" xfId="1" applyNumberFormat="1" applyFont="1" applyBorder="1" applyProtection="1">
      <protection locked="0"/>
    </xf>
    <xf numFmtId="0" fontId="0" fillId="0" borderId="77" xfId="0" applyFont="1" applyBorder="1"/>
    <xf numFmtId="0" fontId="0" fillId="0" borderId="1" xfId="0" applyFont="1" applyBorder="1"/>
    <xf numFmtId="0" fontId="0" fillId="8" borderId="12" xfId="0" applyFont="1" applyFill="1" applyBorder="1"/>
    <xf numFmtId="0" fontId="0" fillId="0" borderId="79" xfId="0" applyFont="1" applyBorder="1"/>
    <xf numFmtId="0" fontId="0" fillId="0" borderId="78" xfId="0" applyFont="1" applyBorder="1"/>
    <xf numFmtId="165" fontId="0" fillId="0" borderId="22" xfId="0" applyNumberFormat="1" applyFont="1" applyBorder="1"/>
    <xf numFmtId="165" fontId="0" fillId="0" borderId="23" xfId="0" applyNumberFormat="1" applyFont="1" applyBorder="1"/>
    <xf numFmtId="165" fontId="0" fillId="0" borderId="42" xfId="0" applyNumberFormat="1" applyFont="1" applyBorder="1"/>
    <xf numFmtId="165" fontId="0" fillId="0" borderId="107" xfId="0" applyNumberFormat="1" applyFont="1" applyBorder="1"/>
    <xf numFmtId="165" fontId="0" fillId="0" borderId="106" xfId="0" applyNumberFormat="1" applyFont="1" applyBorder="1"/>
    <xf numFmtId="0" fontId="0" fillId="0" borderId="105" xfId="0" applyFont="1" applyBorder="1"/>
    <xf numFmtId="0" fontId="0" fillId="0" borderId="104" xfId="0" applyFont="1" applyBorder="1"/>
    <xf numFmtId="0" fontId="0" fillId="7" borderId="12" xfId="0" applyFont="1" applyFill="1" applyBorder="1"/>
    <xf numFmtId="0" fontId="0" fillId="6" borderId="12" xfId="0" applyFont="1" applyFill="1" applyBorder="1"/>
    <xf numFmtId="165" fontId="0" fillId="0" borderId="65" xfId="0" applyNumberFormat="1" applyFont="1" applyBorder="1"/>
    <xf numFmtId="0" fontId="0" fillId="0" borderId="12" xfId="0" applyFont="1" applyBorder="1"/>
    <xf numFmtId="165" fontId="0" fillId="0" borderId="0" xfId="0" applyNumberFormat="1" applyFont="1"/>
    <xf numFmtId="165" fontId="0" fillId="0" borderId="79" xfId="0" applyNumberFormat="1" applyFont="1" applyBorder="1"/>
    <xf numFmtId="165" fontId="0" fillId="0" borderId="78" xfId="0" applyNumberFormat="1" applyFont="1" applyBorder="1"/>
    <xf numFmtId="165" fontId="0" fillId="0" borderId="105" xfId="0" applyNumberFormat="1" applyFont="1" applyBorder="1"/>
    <xf numFmtId="0" fontId="0" fillId="0" borderId="104" xfId="0" applyFont="1" applyBorder="1" applyAlignment="1">
      <alignment horizontal="center"/>
    </xf>
    <xf numFmtId="0" fontId="0" fillId="0" borderId="80" xfId="0" applyFont="1" applyBorder="1"/>
    <xf numFmtId="0" fontId="0" fillId="0" borderId="22" xfId="0" applyFont="1" applyBorder="1"/>
    <xf numFmtId="9" fontId="6" fillId="0" borderId="23" xfId="2" applyFont="1" applyBorder="1" applyAlignment="1">
      <alignment horizontal="center"/>
    </xf>
    <xf numFmtId="9" fontId="6" fillId="0" borderId="42" xfId="2" applyFont="1" applyBorder="1" applyAlignment="1">
      <alignment horizontal="center"/>
    </xf>
    <xf numFmtId="0" fontId="0" fillId="0" borderId="103" xfId="0" applyFont="1" applyBorder="1"/>
    <xf numFmtId="0" fontId="0" fillId="0" borderId="49" xfId="0" applyFont="1" applyBorder="1"/>
    <xf numFmtId="0" fontId="0" fillId="0" borderId="50" xfId="0" applyFont="1" applyBorder="1"/>
    <xf numFmtId="0" fontId="0" fillId="0" borderId="102" xfId="0" applyFont="1" applyBorder="1"/>
    <xf numFmtId="0" fontId="0" fillId="0" borderId="101" xfId="0" applyFont="1" applyBorder="1"/>
    <xf numFmtId="0" fontId="0" fillId="0" borderId="23" xfId="0" applyFont="1" applyBorder="1"/>
    <xf numFmtId="42" fontId="8" fillId="0" borderId="42" xfId="1" quotePrefix="1" applyNumberFormat="1" applyFont="1" applyBorder="1" applyAlignment="1">
      <alignment horizontal="right"/>
    </xf>
    <xf numFmtId="42" fontId="0" fillId="0" borderId="22" xfId="0" applyNumberFormat="1" applyFont="1" applyBorder="1"/>
    <xf numFmtId="0" fontId="0" fillId="0" borderId="42" xfId="0" applyFont="1" applyBorder="1" applyAlignment="1">
      <alignment horizontal="left"/>
    </xf>
    <xf numFmtId="0" fontId="0" fillId="0" borderId="0" xfId="0" applyFont="1" applyBorder="1"/>
    <xf numFmtId="0" fontId="0" fillId="0" borderId="81" xfId="0" applyFont="1" applyBorder="1"/>
    <xf numFmtId="42" fontId="8" fillId="0" borderId="42" xfId="0" quotePrefix="1" applyNumberFormat="1" applyFont="1" applyBorder="1" applyAlignment="1">
      <alignment horizontal="right"/>
    </xf>
    <xf numFmtId="165" fontId="0" fillId="0" borderId="22" xfId="1" applyNumberFormat="1" applyFont="1" applyBorder="1" applyAlignment="1">
      <alignment vertical="center" wrapText="1"/>
    </xf>
    <xf numFmtId="0" fontId="0" fillId="0" borderId="42" xfId="0" applyFont="1" applyBorder="1" applyAlignment="1">
      <alignment vertical="center" wrapText="1"/>
    </xf>
    <xf numFmtId="0" fontId="0" fillId="0" borderId="84" xfId="0" applyFont="1" applyBorder="1"/>
    <xf numFmtId="0" fontId="0" fillId="0" borderId="83" xfId="0" applyFont="1" applyBorder="1"/>
    <xf numFmtId="0" fontId="10" fillId="2" borderId="27" xfId="0" applyFont="1" applyFill="1" applyBorder="1"/>
    <xf numFmtId="0" fontId="10" fillId="2" borderId="28" xfId="0" applyFont="1" applyFill="1" applyBorder="1"/>
    <xf numFmtId="42" fontId="9" fillId="2" borderId="46" xfId="1" quotePrefix="1" applyNumberFormat="1" applyFont="1" applyFill="1" applyBorder="1" applyAlignment="1">
      <alignment horizontal="right"/>
    </xf>
    <xf numFmtId="165" fontId="11" fillId="5" borderId="27" xfId="1" applyNumberFormat="1" applyFont="1" applyFill="1" applyBorder="1" applyAlignment="1">
      <alignment vertical="top" wrapText="1"/>
    </xf>
    <xf numFmtId="0" fontId="11" fillId="5" borderId="46" xfId="0" applyFont="1" applyFill="1" applyBorder="1" applyAlignment="1">
      <alignment vertical="top" wrapText="1"/>
    </xf>
    <xf numFmtId="165" fontId="0" fillId="0" borderId="26" xfId="0" applyNumberFormat="1" applyFont="1" applyBorder="1" applyAlignment="1">
      <alignment vertical="center"/>
    </xf>
    <xf numFmtId="9" fontId="0" fillId="0" borderId="26" xfId="2" applyFont="1" applyBorder="1" applyAlignment="1">
      <alignment vertical="center"/>
    </xf>
    <xf numFmtId="165" fontId="0" fillId="0" borderId="123" xfId="1" applyNumberFormat="1" applyFont="1" applyBorder="1" applyAlignment="1" applyProtection="1">
      <protection locked="0"/>
    </xf>
    <xf numFmtId="165" fontId="0" fillId="0" borderId="28" xfId="1" applyNumberFormat="1" applyFont="1" applyBorder="1" applyAlignment="1"/>
    <xf numFmtId="165" fontId="0" fillId="0" borderId="29" xfId="1" applyNumberFormat="1" applyFont="1" applyBorder="1" applyAlignment="1" applyProtection="1">
      <protection locked="0"/>
    </xf>
    <xf numFmtId="165" fontId="0" fillId="0" borderId="30" xfId="1" applyNumberFormat="1" applyFont="1" applyBorder="1" applyAlignment="1" applyProtection="1">
      <protection locked="0"/>
    </xf>
    <xf numFmtId="165" fontId="0" fillId="0" borderId="124" xfId="1" applyNumberFormat="1" applyFont="1" applyBorder="1" applyAlignment="1"/>
    <xf numFmtId="165" fontId="0" fillId="0" borderId="46" xfId="1" applyNumberFormat="1" applyFont="1" applyBorder="1" applyAlignment="1" applyProtection="1">
      <protection locked="0"/>
    </xf>
    <xf numFmtId="165" fontId="0" fillId="0" borderId="45" xfId="1" applyNumberFormat="1" applyFont="1" applyBorder="1" applyAlignment="1" applyProtection="1">
      <protection locked="0"/>
    </xf>
    <xf numFmtId="165" fontId="0" fillId="0" borderId="125" xfId="1" applyNumberFormat="1" applyFont="1" applyBorder="1" applyAlignment="1" applyProtection="1">
      <protection locked="0"/>
    </xf>
    <xf numFmtId="165" fontId="0" fillId="0" borderId="47" xfId="0" applyNumberFormat="1" applyFont="1" applyBorder="1" applyAlignment="1">
      <alignment vertical="center"/>
    </xf>
    <xf numFmtId="0" fontId="0" fillId="0" borderId="19" xfId="0" applyFont="1" applyBorder="1" applyAlignment="1">
      <alignment vertical="center"/>
    </xf>
    <xf numFmtId="0" fontId="0" fillId="0" borderId="29" xfId="0" applyFont="1" applyBorder="1" applyAlignment="1">
      <alignment vertical="center"/>
    </xf>
    <xf numFmtId="165" fontId="0" fillId="0" borderId="108" xfId="0" applyNumberFormat="1" applyFont="1" applyBorder="1" applyAlignment="1">
      <alignment vertical="center"/>
    </xf>
    <xf numFmtId="165" fontId="0" fillId="0" borderId="117" xfId="0" applyNumberFormat="1" applyFont="1" applyBorder="1" applyAlignment="1">
      <alignment vertical="center"/>
    </xf>
    <xf numFmtId="0" fontId="0" fillId="0" borderId="66" xfId="0" applyFont="1" applyBorder="1" applyAlignment="1">
      <alignment vertical="center"/>
    </xf>
    <xf numFmtId="165" fontId="0" fillId="4" borderId="45" xfId="1" applyNumberFormat="1" applyFont="1" applyFill="1" applyBorder="1" applyProtection="1">
      <protection locked="0"/>
    </xf>
    <xf numFmtId="165" fontId="0" fillId="4" borderId="28" xfId="1" applyNumberFormat="1" applyFont="1" applyFill="1" applyBorder="1"/>
    <xf numFmtId="165" fontId="0" fillId="4" borderId="46" xfId="1" applyNumberFormat="1" applyFont="1" applyFill="1" applyBorder="1" applyProtection="1">
      <protection locked="0"/>
    </xf>
    <xf numFmtId="0" fontId="0" fillId="0" borderId="66" xfId="0" applyFont="1" applyBorder="1"/>
    <xf numFmtId="0" fontId="0" fillId="0" borderId="126" xfId="0" applyFont="1" applyBorder="1"/>
    <xf numFmtId="165" fontId="0" fillId="0" borderId="128" xfId="1" applyNumberFormat="1" applyFont="1" applyBorder="1" applyProtection="1">
      <protection locked="0"/>
    </xf>
    <xf numFmtId="165" fontId="0" fillId="7" borderId="45" xfId="1" applyNumberFormat="1" applyFont="1" applyFill="1" applyBorder="1" applyProtection="1">
      <protection locked="0"/>
    </xf>
    <xf numFmtId="165" fontId="0" fillId="7" borderId="28" xfId="1" applyNumberFormat="1" applyFont="1" applyFill="1" applyBorder="1"/>
    <xf numFmtId="165" fontId="0" fillId="7" borderId="46" xfId="1" applyNumberFormat="1" applyFont="1" applyFill="1" applyBorder="1" applyProtection="1">
      <protection locked="0"/>
    </xf>
    <xf numFmtId="0" fontId="0" fillId="4" borderId="33" xfId="0" applyFont="1" applyFill="1" applyBorder="1"/>
    <xf numFmtId="165" fontId="0" fillId="0" borderId="99" xfId="0" applyNumberFormat="1" applyFont="1" applyBorder="1"/>
    <xf numFmtId="165" fontId="0" fillId="0" borderId="56" xfId="0" applyNumberFormat="1" applyFont="1" applyBorder="1"/>
    <xf numFmtId="165" fontId="0" fillId="0" borderId="57" xfId="0" applyNumberFormat="1" applyFont="1" applyBorder="1"/>
    <xf numFmtId="165" fontId="0" fillId="0" borderId="129" xfId="0" applyNumberFormat="1" applyFont="1" applyBorder="1"/>
    <xf numFmtId="165" fontId="0" fillId="0" borderId="130" xfId="0" applyNumberFormat="1" applyFont="1" applyBorder="1"/>
    <xf numFmtId="165" fontId="0" fillId="0" borderId="131" xfId="0" applyNumberFormat="1" applyFont="1" applyBorder="1"/>
    <xf numFmtId="0" fontId="0" fillId="0" borderId="132" xfId="0" applyFont="1" applyBorder="1"/>
    <xf numFmtId="0" fontId="0" fillId="0" borderId="133" xfId="0" applyFont="1" applyBorder="1"/>
    <xf numFmtId="165" fontId="0" fillId="0" borderId="108" xfId="1" applyNumberFormat="1" applyFont="1" applyFill="1" applyBorder="1" applyProtection="1">
      <protection locked="0"/>
    </xf>
    <xf numFmtId="165" fontId="0" fillId="0" borderId="138" xfId="1" applyNumberFormat="1" applyFont="1" applyFill="1" applyBorder="1" applyProtection="1">
      <protection locked="0"/>
    </xf>
    <xf numFmtId="0" fontId="0" fillId="0" borderId="0" xfId="0" applyBorder="1"/>
    <xf numFmtId="165" fontId="0" fillId="0" borderId="0" xfId="0" applyNumberFormat="1" applyFont="1" applyBorder="1"/>
    <xf numFmtId="0" fontId="0" fillId="0" borderId="79" xfId="0" applyFont="1" applyBorder="1" applyAlignment="1">
      <alignment horizontal="center"/>
    </xf>
    <xf numFmtId="42" fontId="0" fillId="0" borderId="1" xfId="0" applyNumberFormat="1" applyFont="1" applyBorder="1"/>
    <xf numFmtId="0" fontId="0" fillId="0" borderId="77" xfId="0" applyFont="1" applyBorder="1" applyAlignment="1">
      <alignment horizontal="left"/>
    </xf>
    <xf numFmtId="42" fontId="0" fillId="0" borderId="0" xfId="0" applyNumberFormat="1" applyFont="1"/>
    <xf numFmtId="42" fontId="0" fillId="0" borderId="78" xfId="0" applyNumberFormat="1" applyFont="1" applyBorder="1"/>
    <xf numFmtId="0" fontId="0" fillId="0" borderId="79" xfId="0" applyFont="1" applyBorder="1" applyAlignment="1">
      <alignment vertical="center" wrapText="1"/>
    </xf>
    <xf numFmtId="0" fontId="0" fillId="0" borderId="85" xfId="0" applyFont="1" applyBorder="1"/>
    <xf numFmtId="0" fontId="0" fillId="0" borderId="66" xfId="0" applyFill="1" applyBorder="1"/>
    <xf numFmtId="0" fontId="0" fillId="0" borderId="12" xfId="0" applyBorder="1"/>
    <xf numFmtId="165" fontId="0" fillId="0" borderId="12" xfId="1" applyNumberFormat="1" applyFont="1" applyFill="1" applyBorder="1"/>
    <xf numFmtId="165" fontId="0" fillId="0" borderId="145" xfId="1" applyNumberFormat="1" applyFont="1" applyFill="1" applyBorder="1"/>
    <xf numFmtId="0" fontId="3" fillId="0" borderId="37" xfId="0" applyFont="1" applyBorder="1" applyAlignment="1">
      <alignment horizontal="center"/>
    </xf>
    <xf numFmtId="165" fontId="0" fillId="0" borderId="37" xfId="0" applyNumberFormat="1" applyFont="1" applyBorder="1" applyAlignment="1">
      <alignment vertical="center"/>
    </xf>
    <xf numFmtId="0" fontId="3" fillId="0" borderId="37" xfId="0" applyFont="1" applyBorder="1" applyAlignment="1">
      <alignment horizontal="center" vertical="center"/>
    </xf>
    <xf numFmtId="9" fontId="0" fillId="0" borderId="37" xfId="2" applyFont="1" applyBorder="1" applyAlignment="1">
      <alignment vertical="center"/>
    </xf>
    <xf numFmtId="165" fontId="0" fillId="0" borderId="146" xfId="1" applyNumberFormat="1" applyFont="1" applyFill="1" applyBorder="1"/>
    <xf numFmtId="165" fontId="0" fillId="0" borderId="91" xfId="0" applyNumberFormat="1" applyFill="1" applyBorder="1" applyAlignment="1">
      <alignment vertical="center"/>
    </xf>
    <xf numFmtId="0" fontId="3" fillId="0" borderId="37" xfId="0" applyFont="1" applyFill="1" applyBorder="1" applyAlignment="1">
      <alignment horizontal="center"/>
    </xf>
    <xf numFmtId="165" fontId="0" fillId="0" borderId="37" xfId="0" applyNumberFormat="1" applyFill="1" applyBorder="1" applyAlignment="1">
      <alignment vertical="center"/>
    </xf>
    <xf numFmtId="0" fontId="3" fillId="0" borderId="37" xfId="0" applyFont="1" applyFill="1" applyBorder="1" applyAlignment="1">
      <alignment horizontal="center" vertical="center"/>
    </xf>
    <xf numFmtId="0" fontId="0" fillId="0" borderId="60" xfId="0" applyBorder="1"/>
    <xf numFmtId="165" fontId="0" fillId="0" borderId="147" xfId="0" applyNumberFormat="1" applyFill="1" applyBorder="1" applyAlignment="1">
      <alignment vertical="center"/>
    </xf>
    <xf numFmtId="0" fontId="0" fillId="0" borderId="2" xfId="0" applyBorder="1" applyAlignment="1">
      <alignment wrapText="1"/>
    </xf>
    <xf numFmtId="0" fontId="0" fillId="0" borderId="0" xfId="0" applyBorder="1" applyAlignment="1">
      <alignment wrapText="1"/>
    </xf>
    <xf numFmtId="165" fontId="0" fillId="0" borderId="12" xfId="0" applyNumberFormat="1" applyBorder="1"/>
    <xf numFmtId="0" fontId="0" fillId="0" borderId="12" xfId="0" applyBorder="1" applyAlignment="1">
      <alignment horizontal="center"/>
    </xf>
    <xf numFmtId="9" fontId="6" fillId="0" borderId="12" xfId="2" applyFont="1" applyBorder="1" applyAlignment="1">
      <alignment horizontal="center"/>
    </xf>
    <xf numFmtId="0" fontId="0" fillId="0" borderId="12" xfId="0" applyBorder="1" applyAlignment="1">
      <alignment horizontal="left"/>
    </xf>
    <xf numFmtId="0" fontId="0" fillId="0" borderId="12" xfId="0" applyBorder="1" applyAlignment="1">
      <alignment vertical="center" wrapText="1"/>
    </xf>
    <xf numFmtId="0" fontId="11" fillId="5" borderId="12" xfId="0" applyFont="1" applyFill="1" applyBorder="1" applyAlignment="1">
      <alignment vertical="top" wrapText="1"/>
    </xf>
    <xf numFmtId="0" fontId="0" fillId="0" borderId="14" xfId="0" applyFill="1" applyBorder="1"/>
    <xf numFmtId="0" fontId="0" fillId="0" borderId="151" xfId="0" applyFill="1" applyBorder="1"/>
    <xf numFmtId="0" fontId="0" fillId="0" borderId="88" xfId="0" applyFill="1" applyBorder="1"/>
    <xf numFmtId="0" fontId="0" fillId="0" borderId="63" xfId="0" applyFill="1" applyBorder="1"/>
    <xf numFmtId="0" fontId="0" fillId="0" borderId="63" xfId="0" applyFill="1" applyBorder="1" applyProtection="1">
      <protection locked="0"/>
    </xf>
    <xf numFmtId="0" fontId="0" fillId="0" borderId="19" xfId="0" applyFill="1" applyBorder="1" applyProtection="1">
      <protection locked="0"/>
    </xf>
    <xf numFmtId="0" fontId="0" fillId="0" borderId="126" xfId="0" applyFill="1" applyBorder="1" applyProtection="1">
      <protection locked="0"/>
    </xf>
    <xf numFmtId="165" fontId="0" fillId="0" borderId="36" xfId="1" applyNumberFormat="1" applyFont="1" applyFill="1" applyBorder="1" applyProtection="1">
      <protection locked="0"/>
    </xf>
    <xf numFmtId="165" fontId="0" fillId="0" borderId="153" xfId="1" applyNumberFormat="1" applyFont="1" applyFill="1" applyBorder="1" applyProtection="1">
      <protection locked="0"/>
    </xf>
    <xf numFmtId="165" fontId="0" fillId="0" borderId="89" xfId="1" applyNumberFormat="1" applyFont="1" applyFill="1" applyBorder="1" applyProtection="1">
      <protection locked="0"/>
    </xf>
    <xf numFmtId="165" fontId="0" fillId="0" borderId="36" xfId="0" applyNumberFormat="1" applyBorder="1"/>
    <xf numFmtId="0" fontId="0" fillId="0" borderId="36" xfId="0" applyBorder="1"/>
    <xf numFmtId="165" fontId="0" fillId="0" borderId="13" xfId="1" applyNumberFormat="1" applyFont="1" applyFill="1" applyBorder="1" applyProtection="1">
      <protection locked="0"/>
    </xf>
    <xf numFmtId="165" fontId="0" fillId="0" borderId="37" xfId="1" applyNumberFormat="1" applyFont="1" applyFill="1" applyBorder="1" applyProtection="1">
      <protection locked="0"/>
    </xf>
    <xf numFmtId="165" fontId="0" fillId="0" borderId="143" xfId="1" applyNumberFormat="1" applyFont="1" applyFill="1" applyBorder="1" applyProtection="1">
      <protection locked="0"/>
    </xf>
    <xf numFmtId="165" fontId="0" fillId="0" borderId="91" xfId="1" applyNumberFormat="1" applyFont="1" applyFill="1" applyBorder="1" applyProtection="1">
      <protection locked="0"/>
    </xf>
    <xf numFmtId="165" fontId="0" fillId="0" borderId="144" xfId="1" applyNumberFormat="1" applyFont="1" applyFill="1" applyBorder="1" applyProtection="1">
      <protection locked="0"/>
    </xf>
    <xf numFmtId="165" fontId="0" fillId="0" borderId="147" xfId="1" applyNumberFormat="1" applyFont="1" applyFill="1" applyBorder="1" applyProtection="1">
      <protection locked="0"/>
    </xf>
    <xf numFmtId="165" fontId="0" fillId="0" borderId="13" xfId="0" applyNumberFormat="1" applyBorder="1"/>
    <xf numFmtId="165" fontId="0" fillId="0" borderId="37" xfId="0" applyNumberFormat="1" applyBorder="1"/>
    <xf numFmtId="0" fontId="0" fillId="0" borderId="13" xfId="0" applyBorder="1"/>
    <xf numFmtId="9" fontId="6" fillId="0" borderId="37" xfId="2" applyFont="1" applyBorder="1" applyAlignment="1">
      <alignment horizontal="center"/>
    </xf>
    <xf numFmtId="0" fontId="0" fillId="0" borderId="37" xfId="0" applyBorder="1"/>
    <xf numFmtId="42" fontId="8" fillId="0" borderId="37" xfId="1" quotePrefix="1" applyNumberFormat="1" applyFont="1" applyBorder="1" applyAlignment="1">
      <alignment horizontal="right"/>
    </xf>
    <xf numFmtId="42" fontId="8" fillId="0" borderId="37" xfId="0" quotePrefix="1" applyNumberFormat="1" applyFont="1" applyBorder="1" applyAlignment="1">
      <alignment horizontal="right"/>
    </xf>
    <xf numFmtId="0" fontId="10" fillId="2" borderId="143" xfId="0" applyFont="1" applyFill="1" applyBorder="1"/>
    <xf numFmtId="0" fontId="10" fillId="2" borderId="146" xfId="0" applyFont="1" applyFill="1" applyBorder="1"/>
    <xf numFmtId="42" fontId="9" fillId="2" borderId="91" xfId="1" quotePrefix="1" applyNumberFormat="1" applyFont="1" applyFill="1" applyBorder="1" applyAlignment="1">
      <alignment horizontal="right"/>
    </xf>
    <xf numFmtId="0" fontId="10" fillId="2" borderId="32" xfId="0" applyFont="1" applyFill="1" applyBorder="1"/>
    <xf numFmtId="0" fontId="10" fillId="2" borderId="33" xfId="0" applyFont="1" applyFill="1" applyBorder="1"/>
    <xf numFmtId="0" fontId="0" fillId="0" borderId="143" xfId="0" applyBorder="1"/>
    <xf numFmtId="0" fontId="0" fillId="0" borderId="146" xfId="0" applyBorder="1"/>
    <xf numFmtId="165" fontId="0" fillId="0" borderId="14" xfId="1" applyNumberFormat="1" applyFont="1" applyFill="1" applyBorder="1" applyProtection="1">
      <protection locked="0"/>
    </xf>
    <xf numFmtId="165" fontId="0" fillId="0" borderId="151" xfId="1" applyNumberFormat="1" applyFont="1" applyFill="1" applyBorder="1" applyProtection="1">
      <protection locked="0"/>
    </xf>
    <xf numFmtId="165" fontId="0" fillId="0" borderId="88" xfId="1" applyNumberFormat="1" applyFont="1" applyFill="1" applyBorder="1" applyProtection="1">
      <protection locked="0"/>
    </xf>
    <xf numFmtId="165" fontId="0" fillId="0" borderId="63" xfId="1" applyNumberFormat="1" applyFont="1" applyFill="1" applyBorder="1" applyProtection="1">
      <protection locked="0"/>
    </xf>
    <xf numFmtId="165" fontId="0" fillId="0" borderId="19" xfId="1" applyNumberFormat="1" applyFont="1" applyFill="1" applyBorder="1" applyProtection="1">
      <protection locked="0"/>
    </xf>
    <xf numFmtId="165" fontId="0" fillId="0" borderId="66" xfId="1" applyNumberFormat="1" applyFont="1" applyFill="1" applyBorder="1" applyProtection="1">
      <protection locked="0"/>
    </xf>
    <xf numFmtId="165" fontId="0" fillId="0" borderId="126" xfId="1" applyNumberFormat="1" applyFont="1" applyFill="1" applyBorder="1" applyProtection="1">
      <protection locked="0"/>
    </xf>
    <xf numFmtId="165" fontId="0" fillId="0" borderId="14" xfId="0" applyNumberFormat="1" applyBorder="1"/>
    <xf numFmtId="9" fontId="6" fillId="0" borderId="14" xfId="2" applyFont="1" applyBorder="1" applyAlignment="1">
      <alignment horizontal="center"/>
    </xf>
    <xf numFmtId="0" fontId="0" fillId="0" borderId="14" xfId="0" applyBorder="1"/>
    <xf numFmtId="42" fontId="8" fillId="0" borderId="14" xfId="1" quotePrefix="1" applyNumberFormat="1" applyFont="1" applyBorder="1" applyAlignment="1">
      <alignment horizontal="right"/>
    </xf>
    <xf numFmtId="42" fontId="8" fillId="0" borderId="14" xfId="0" quotePrefix="1" applyNumberFormat="1" applyFont="1" applyBorder="1" applyAlignment="1">
      <alignment horizontal="right"/>
    </xf>
    <xf numFmtId="42" fontId="8" fillId="0" borderId="151" xfId="1" quotePrefix="1" applyNumberFormat="1" applyFont="1" applyBorder="1" applyAlignment="1">
      <alignment horizontal="right"/>
    </xf>
    <xf numFmtId="42" fontId="9" fillId="2" borderId="86" xfId="1" quotePrefix="1" applyNumberFormat="1" applyFont="1" applyFill="1" applyBorder="1" applyAlignment="1">
      <alignment horizontal="right"/>
    </xf>
    <xf numFmtId="0" fontId="3" fillId="0" borderId="152" xfId="0" applyFont="1" applyBorder="1" applyAlignment="1">
      <alignment horizontal="center"/>
    </xf>
    <xf numFmtId="42" fontId="0" fillId="0" borderId="36" xfId="0" applyNumberFormat="1" applyBorder="1"/>
    <xf numFmtId="44" fontId="0" fillId="0" borderId="36" xfId="0" applyNumberFormat="1" applyBorder="1"/>
    <xf numFmtId="165" fontId="0" fillId="0" borderId="36" xfId="1" applyNumberFormat="1" applyFont="1" applyBorder="1" applyAlignment="1">
      <alignment vertical="center" wrapText="1"/>
    </xf>
    <xf numFmtId="165" fontId="11" fillId="5" borderId="36" xfId="1" applyNumberFormat="1" applyFont="1" applyFill="1" applyBorder="1" applyAlignment="1">
      <alignment vertical="top" wrapText="1"/>
    </xf>
    <xf numFmtId="42" fontId="8" fillId="0" borderId="42" xfId="1" applyNumberFormat="1" applyFont="1" applyBorder="1" applyAlignment="1">
      <alignment horizontal="right"/>
    </xf>
    <xf numFmtId="165" fontId="0" fillId="9" borderId="20" xfId="1" applyNumberFormat="1" applyFont="1" applyFill="1" applyBorder="1" applyProtection="1">
      <protection locked="0"/>
    </xf>
    <xf numFmtId="165" fontId="0" fillId="9" borderId="23" xfId="1" applyNumberFormat="1" applyFont="1" applyFill="1" applyBorder="1"/>
    <xf numFmtId="165" fontId="0" fillId="9" borderId="42" xfId="1" applyNumberFormat="1" applyFont="1" applyFill="1" applyBorder="1" applyProtection="1">
      <protection locked="0"/>
    </xf>
    <xf numFmtId="42" fontId="8" fillId="0" borderId="37" xfId="1" applyNumberFormat="1" applyFont="1" applyBorder="1" applyAlignment="1">
      <alignment horizontal="right"/>
    </xf>
    <xf numFmtId="165" fontId="0" fillId="10" borderId="20" xfId="1" applyNumberFormat="1" applyFont="1" applyFill="1" applyBorder="1" applyProtection="1">
      <protection locked="0"/>
    </xf>
    <xf numFmtId="165" fontId="0" fillId="10" borderId="23" xfId="1" applyNumberFormat="1" applyFont="1" applyFill="1" applyBorder="1"/>
    <xf numFmtId="165" fontId="0" fillId="10" borderId="42" xfId="1" applyNumberFormat="1" applyFont="1" applyFill="1" applyBorder="1" applyProtection="1">
      <protection locked="0"/>
    </xf>
    <xf numFmtId="0" fontId="5" fillId="0" borderId="52"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center" vertical="center"/>
      <protection locked="0"/>
    </xf>
    <xf numFmtId="1" fontId="0" fillId="0" borderId="63" xfId="0" applyNumberFormat="1" applyFont="1" applyBorder="1" applyAlignment="1" applyProtection="1">
      <alignment horizontal="center" vertical="center" wrapText="1"/>
      <protection locked="0"/>
    </xf>
    <xf numFmtId="17" fontId="7" fillId="3" borderId="5" xfId="0" quotePrefix="1" applyNumberFormat="1" applyFont="1" applyFill="1" applyBorder="1" applyAlignment="1">
      <alignment horizontal="center" wrapText="1"/>
    </xf>
    <xf numFmtId="0" fontId="2" fillId="3" borderId="82" xfId="0" applyFont="1" applyFill="1" applyBorder="1" applyAlignment="1">
      <alignment horizontal="center"/>
    </xf>
    <xf numFmtId="0" fontId="2" fillId="3" borderId="100" xfId="0" applyFont="1" applyFill="1" applyBorder="1" applyAlignment="1">
      <alignment horizontal="center"/>
    </xf>
    <xf numFmtId="17" fontId="9" fillId="2" borderId="5" xfId="0" quotePrefix="1" applyNumberFormat="1" applyFont="1" applyFill="1" applyBorder="1" applyAlignment="1">
      <alignment horizontal="center" wrapText="1"/>
    </xf>
    <xf numFmtId="0" fontId="10" fillId="2" borderId="5" xfId="0" applyFont="1" applyFill="1" applyBorder="1" applyAlignment="1">
      <alignment horizontal="center"/>
    </xf>
    <xf numFmtId="0" fontId="10" fillId="2" borderId="99" xfId="0" applyFont="1" applyFill="1" applyBorder="1" applyAlignment="1">
      <alignment horizontal="center"/>
    </xf>
    <xf numFmtId="166" fontId="11" fillId="5" borderId="99" xfId="2"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18" xfId="0" applyFont="1" applyBorder="1" applyAlignment="1" applyProtection="1">
      <alignment horizontal="left" vertical="top" wrapText="1"/>
      <protection locked="0"/>
    </xf>
    <xf numFmtId="0" fontId="0" fillId="0" borderId="18"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1" fontId="0" fillId="0" borderId="39" xfId="0" applyNumberFormat="1" applyFont="1" applyBorder="1" applyAlignment="1" applyProtection="1">
      <alignment horizontal="center" vertical="center" wrapText="1"/>
      <protection locked="0"/>
    </xf>
    <xf numFmtId="0" fontId="0" fillId="0" borderId="39" xfId="0" applyFont="1" applyBorder="1" applyAlignment="1" applyProtection="1">
      <alignment horizontal="left" vertical="top" wrapText="1"/>
      <protection locked="0"/>
    </xf>
    <xf numFmtId="0" fontId="0" fillId="0" borderId="39" xfId="0" applyFont="1" applyBorder="1" applyAlignment="1" applyProtection="1">
      <alignment horizontal="left" vertical="center"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9" xfId="0" applyFont="1" applyBorder="1" applyAlignment="1">
      <alignment horizontal="center" vertical="center" wrapText="1"/>
    </xf>
    <xf numFmtId="0" fontId="3" fillId="0" borderId="115" xfId="0" applyFont="1" applyBorder="1" applyAlignment="1">
      <alignment horizontal="center" vertical="center"/>
    </xf>
    <xf numFmtId="0" fontId="5" fillId="0" borderId="114"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9" xfId="0" applyFont="1" applyBorder="1" applyAlignment="1">
      <alignment horizontal="center" vertical="center" wrapText="1"/>
    </xf>
    <xf numFmtId="49" fontId="0" fillId="0" borderId="18" xfId="0" applyNumberFormat="1" applyFont="1" applyBorder="1" applyAlignment="1" applyProtection="1">
      <alignment horizontal="center" vertical="center"/>
      <protection locked="0"/>
    </xf>
    <xf numFmtId="1" fontId="0" fillId="0" borderId="18" xfId="0" applyNumberFormat="1" applyFont="1" applyBorder="1" applyAlignment="1" applyProtection="1">
      <alignment horizontal="center" vertical="center" wrapText="1"/>
      <protection locked="0"/>
    </xf>
    <xf numFmtId="0" fontId="5" fillId="0" borderId="61" xfId="0" applyFont="1" applyBorder="1" applyAlignment="1">
      <alignment horizontal="center" vertical="center" wrapText="1"/>
    </xf>
    <xf numFmtId="0" fontId="5" fillId="0" borderId="53" xfId="0" applyFont="1" applyBorder="1" applyAlignment="1">
      <alignment horizontal="center" vertical="center" wrapText="1"/>
    </xf>
    <xf numFmtId="49" fontId="0" fillId="0" borderId="18" xfId="0" applyNumberFormat="1"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0" fillId="0" borderId="64" xfId="0" applyFont="1" applyBorder="1" applyAlignment="1" applyProtection="1">
      <alignment horizontal="left" vertical="top" wrapText="1"/>
      <protection locked="0"/>
    </xf>
    <xf numFmtId="0" fontId="5"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3" fillId="0" borderId="35" xfId="0" applyFont="1" applyBorder="1" applyAlignment="1">
      <alignment horizontal="center" vertical="center" wrapText="1"/>
    </xf>
    <xf numFmtId="165" fontId="0" fillId="0" borderId="26" xfId="0" applyNumberFormat="1" applyFont="1" applyBorder="1" applyAlignment="1">
      <alignment horizontal="center" vertical="center"/>
    </xf>
    <xf numFmtId="9" fontId="0" fillId="0" borderId="26" xfId="2" applyFont="1" applyBorder="1" applyAlignment="1">
      <alignment horizontal="center" vertical="center"/>
    </xf>
    <xf numFmtId="0" fontId="3" fillId="0" borderId="31" xfId="0" applyFont="1" applyBorder="1" applyAlignment="1">
      <alignment horizontal="center" vertical="center"/>
    </xf>
    <xf numFmtId="0" fontId="3" fillId="0" borderId="62" xfId="0" applyFont="1" applyBorder="1" applyAlignment="1">
      <alignment horizontal="center" vertical="center"/>
    </xf>
    <xf numFmtId="0" fontId="3" fillId="0" borderId="33" xfId="0" applyFont="1" applyBorder="1" applyAlignment="1">
      <alignment horizontal="center" vertical="center"/>
    </xf>
    <xf numFmtId="165" fontId="0" fillId="0" borderId="98" xfId="0" applyNumberFormat="1" applyFont="1" applyBorder="1" applyAlignment="1">
      <alignment horizontal="center" vertical="center"/>
    </xf>
    <xf numFmtId="9" fontId="0" fillId="0" borderId="98" xfId="2" applyFont="1" applyBorder="1" applyAlignment="1">
      <alignment horizontal="center" vertical="center"/>
    </xf>
    <xf numFmtId="0" fontId="3" fillId="0" borderId="92" xfId="0" applyFont="1" applyBorder="1" applyAlignment="1">
      <alignment horizontal="center" vertical="center"/>
    </xf>
    <xf numFmtId="0" fontId="3" fillId="0" borderId="119" xfId="0" applyFont="1" applyBorder="1" applyAlignment="1">
      <alignment horizontal="center" vertical="center"/>
    </xf>
    <xf numFmtId="0" fontId="4" fillId="0" borderId="2" xfId="0" applyFont="1" applyBorder="1" applyAlignment="1">
      <alignment horizontal="center" vertical="center"/>
    </xf>
    <xf numFmtId="164" fontId="15" fillId="0" borderId="0" xfId="0" applyNumberFormat="1" applyFont="1" applyAlignment="1" applyProtection="1">
      <alignment horizontal="center" vertical="center"/>
      <protection locked="0"/>
    </xf>
    <xf numFmtId="0" fontId="3" fillId="0" borderId="5" xfId="0" applyFont="1" applyBorder="1" applyAlignment="1">
      <alignment horizontal="center" vertical="center"/>
    </xf>
    <xf numFmtId="17" fontId="9" fillId="2" borderId="120" xfId="0" quotePrefix="1" applyNumberFormat="1" applyFont="1" applyFill="1" applyBorder="1" applyAlignment="1">
      <alignment horizontal="center" vertical="center" wrapText="1"/>
    </xf>
    <xf numFmtId="17" fontId="8" fillId="0" borderId="0" xfId="0" quotePrefix="1" applyNumberFormat="1" applyFont="1" applyAlignment="1">
      <alignment horizontal="right" vertical="center" wrapText="1"/>
    </xf>
    <xf numFmtId="17" fontId="8" fillId="0" borderId="4" xfId="0" quotePrefix="1" applyNumberFormat="1" applyFont="1" applyBorder="1" applyAlignment="1">
      <alignment horizontal="right" vertical="center" wrapText="1"/>
    </xf>
    <xf numFmtId="17" fontId="8" fillId="0" borderId="2" xfId="0" quotePrefix="1" applyNumberFormat="1" applyFont="1" applyBorder="1" applyAlignment="1">
      <alignment horizontal="right" vertical="center" wrapText="1"/>
    </xf>
    <xf numFmtId="17" fontId="8" fillId="0" borderId="83" xfId="0" quotePrefix="1" applyNumberFormat="1" applyFont="1" applyBorder="1" applyAlignment="1">
      <alignment horizontal="right" vertical="center" wrapText="1"/>
    </xf>
    <xf numFmtId="0" fontId="0" fillId="0" borderId="1" xfId="0" applyBorder="1" applyAlignment="1">
      <alignment horizontal="center"/>
    </xf>
    <xf numFmtId="0" fontId="0" fillId="0" borderId="2" xfId="0" applyBorder="1" applyAlignment="1">
      <alignment horizontal="center"/>
    </xf>
    <xf numFmtId="0" fontId="0" fillId="0" borderId="77" xfId="0" applyBorder="1" applyAlignment="1">
      <alignment horizont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3" xfId="0"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12" xfId="0" applyFill="1" applyBorder="1" applyAlignment="1" applyProtection="1">
      <alignment horizontal="center" vertical="center"/>
      <protection locked="0"/>
    </xf>
    <xf numFmtId="0" fontId="0" fillId="0" borderId="146" xfId="0" applyFill="1" applyBorder="1" applyAlignment="1" applyProtection="1">
      <alignment horizontal="center" vertical="center"/>
      <protection locked="0"/>
    </xf>
    <xf numFmtId="2" fontId="0" fillId="0" borderId="12" xfId="0" applyNumberFormat="1" applyFill="1" applyBorder="1" applyAlignment="1" applyProtection="1">
      <alignment horizontal="center" vertical="center" wrapText="1"/>
      <protection locked="0"/>
    </xf>
    <xf numFmtId="2" fontId="0" fillId="0" borderId="146" xfId="0" applyNumberFormat="1" applyFill="1" applyBorder="1" applyAlignment="1" applyProtection="1">
      <alignment horizontal="center" vertical="center" wrapText="1"/>
      <protection locked="0"/>
    </xf>
    <xf numFmtId="0" fontId="0" fillId="0" borderId="12" xfId="0" applyFill="1" applyBorder="1" applyAlignment="1" applyProtection="1">
      <alignment horizontal="left" vertical="top" wrapText="1"/>
      <protection locked="0"/>
    </xf>
    <xf numFmtId="0" fontId="0" fillId="0" borderId="146" xfId="0" applyFill="1" applyBorder="1" applyAlignment="1" applyProtection="1">
      <alignment horizontal="left" vertical="top" wrapText="1"/>
      <protection locked="0"/>
    </xf>
    <xf numFmtId="0" fontId="0" fillId="0" borderId="12" xfId="0" applyFill="1" applyBorder="1" applyAlignment="1" applyProtection="1">
      <alignment horizontal="left" vertical="center" wrapText="1"/>
      <protection locked="0"/>
    </xf>
    <xf numFmtId="0" fontId="0" fillId="0" borderId="146" xfId="0" applyFill="1" applyBorder="1" applyAlignment="1" applyProtection="1">
      <alignment horizontal="left" vertical="center" wrapText="1"/>
      <protection locked="0"/>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150" xfId="0" applyFont="1" applyBorder="1" applyAlignment="1">
      <alignment horizontal="center"/>
    </xf>
    <xf numFmtId="0" fontId="3" fillId="0" borderId="60" xfId="0" applyFont="1" applyBorder="1" applyAlignment="1">
      <alignment horizontal="center"/>
    </xf>
    <xf numFmtId="0" fontId="3" fillId="0" borderId="5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86"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2" fontId="0" fillId="0" borderId="12" xfId="0" applyNumberFormat="1" applyFill="1" applyBorder="1" applyAlignment="1" applyProtection="1">
      <alignment horizontal="center" vertical="center"/>
      <protection locked="0"/>
    </xf>
    <xf numFmtId="0" fontId="5" fillId="0" borderId="86" xfId="0" applyFont="1" applyFill="1" applyBorder="1" applyAlignment="1">
      <alignment horizontal="center" vertical="center" wrapText="1"/>
    </xf>
    <xf numFmtId="165" fontId="0" fillId="0" borderId="37" xfId="0" applyNumberFormat="1" applyFill="1" applyBorder="1" applyAlignment="1">
      <alignment horizontal="center" vertical="center"/>
    </xf>
    <xf numFmtId="0" fontId="0" fillId="0" borderId="37" xfId="0" applyFill="1" applyBorder="1" applyAlignment="1">
      <alignment horizontal="center" vertical="center"/>
    </xf>
    <xf numFmtId="9" fontId="0" fillId="0" borderId="37" xfId="2" applyFont="1" applyFill="1" applyBorder="1" applyAlignment="1">
      <alignment horizontal="center" vertical="center"/>
    </xf>
    <xf numFmtId="0" fontId="5" fillId="0" borderId="51"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0" fillId="0" borderId="144" xfId="0" applyFill="1" applyBorder="1" applyAlignment="1" applyProtection="1">
      <alignment horizontal="left" vertical="center" wrapText="1"/>
      <protection locked="0"/>
    </xf>
    <xf numFmtId="0" fontId="0" fillId="0" borderId="145" xfId="0" applyFill="1" applyBorder="1" applyAlignment="1" applyProtection="1">
      <alignment horizontal="center" vertical="center"/>
      <protection locked="0"/>
    </xf>
    <xf numFmtId="2" fontId="0" fillId="0" borderId="145" xfId="0" applyNumberFormat="1" applyFill="1" applyBorder="1" applyAlignment="1" applyProtection="1">
      <alignment horizontal="center" vertical="center" wrapText="1"/>
      <protection locked="0"/>
    </xf>
    <xf numFmtId="0" fontId="0" fillId="0" borderId="145" xfId="0" applyFill="1" applyBorder="1" applyAlignment="1" applyProtection="1">
      <alignment horizontal="left" vertical="top" wrapText="1"/>
      <protection locked="0"/>
    </xf>
    <xf numFmtId="0" fontId="0" fillId="0" borderId="145" xfId="0"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52"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2" fontId="0" fillId="0" borderId="146" xfId="0" applyNumberForma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2" fontId="0" fillId="0" borderId="145" xfId="0" applyNumberFormat="1" applyFill="1" applyBorder="1" applyAlignment="1" applyProtection="1">
      <alignment horizontal="center" vertical="center"/>
      <protection locked="0"/>
    </xf>
    <xf numFmtId="166" fontId="0" fillId="0" borderId="37" xfId="2" applyNumberFormat="1" applyFont="1" applyFill="1" applyBorder="1" applyAlignment="1">
      <alignment horizontal="center" vertical="center"/>
    </xf>
    <xf numFmtId="0" fontId="0" fillId="0" borderId="12" xfId="0" applyFill="1" applyBorder="1" applyAlignment="1" applyProtection="1">
      <alignment horizontal="center" vertical="center" wrapText="1"/>
      <protection locked="0"/>
    </xf>
    <xf numFmtId="0" fontId="0" fillId="0" borderId="146" xfId="0" applyFill="1" applyBorder="1" applyAlignment="1" applyProtection="1">
      <alignment horizontal="center" vertical="center" wrapText="1"/>
      <protection locked="0"/>
    </xf>
    <xf numFmtId="166" fontId="0" fillId="0" borderId="147" xfId="2" applyNumberFormat="1" applyFont="1" applyFill="1" applyBorder="1" applyAlignment="1">
      <alignment horizontal="center" vertical="center"/>
    </xf>
    <xf numFmtId="9" fontId="0" fillId="0" borderId="147" xfId="2" applyFont="1" applyFill="1" applyBorder="1" applyAlignment="1">
      <alignment horizontal="center" vertical="center"/>
    </xf>
    <xf numFmtId="0" fontId="3" fillId="0" borderId="127" xfId="0" applyFont="1" applyFill="1" applyBorder="1" applyAlignment="1">
      <alignment horizontal="center" vertical="center" wrapText="1"/>
    </xf>
    <xf numFmtId="0" fontId="3" fillId="0" borderId="90" xfId="0" applyFont="1" applyFill="1" applyBorder="1" applyAlignment="1">
      <alignment horizontal="center" vertical="center"/>
    </xf>
    <xf numFmtId="165" fontId="0" fillId="0" borderId="139" xfId="0" applyNumberFormat="1" applyFill="1" applyBorder="1" applyAlignment="1">
      <alignment horizontal="center" vertical="center"/>
    </xf>
    <xf numFmtId="165" fontId="0" fillId="0" borderId="141" xfId="0" applyNumberFormat="1" applyFill="1" applyBorder="1" applyAlignment="1">
      <alignment horizontal="center" vertical="center"/>
    </xf>
    <xf numFmtId="166" fontId="0" fillId="0" borderId="139" xfId="2" applyNumberFormat="1" applyFont="1" applyFill="1" applyBorder="1" applyAlignment="1">
      <alignment horizontal="center" vertical="center"/>
    </xf>
    <xf numFmtId="166" fontId="0" fillId="0" borderId="140" xfId="2" applyNumberFormat="1"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150"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0" fillId="0" borderId="18"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18"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2" fontId="0" fillId="0" borderId="39" xfId="0" applyNumberFormat="1" applyFill="1" applyBorder="1" applyAlignment="1" applyProtection="1">
      <alignment horizontal="center" vertical="center" wrapText="1"/>
      <protection locked="0"/>
    </xf>
    <xf numFmtId="2" fontId="0" fillId="0" borderId="41" xfId="0" applyNumberFormat="1" applyFill="1" applyBorder="1" applyAlignment="1" applyProtection="1">
      <alignment horizontal="center" vertical="center" wrapText="1"/>
      <protection locked="0"/>
    </xf>
    <xf numFmtId="2" fontId="0" fillId="0" borderId="44" xfId="0" applyNumberFormat="1" applyFill="1" applyBorder="1" applyAlignment="1" applyProtection="1">
      <alignment horizontal="center" vertical="center" wrapText="1"/>
      <protection locked="0"/>
    </xf>
    <xf numFmtId="0" fontId="0" fillId="0" borderId="18"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39"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5" fillId="0" borderId="53"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38" xfId="0" applyFont="1" applyFill="1" applyBorder="1" applyAlignment="1">
      <alignment horizontal="center" vertical="center" wrapText="1"/>
    </xf>
    <xf numFmtId="2" fontId="0" fillId="0" borderId="18" xfId="0" applyNumberFormat="1" applyFill="1" applyBorder="1" applyAlignment="1" applyProtection="1">
      <alignment horizontal="center" vertical="center"/>
      <protection locked="0"/>
    </xf>
    <xf numFmtId="2" fontId="0" fillId="0" borderId="23" xfId="0" applyNumberFormat="1" applyFill="1" applyBorder="1" applyAlignment="1" applyProtection="1">
      <alignment horizontal="center" vertical="center"/>
      <protection locked="0"/>
    </xf>
    <xf numFmtId="2" fontId="0" fillId="0" borderId="28" xfId="0" applyNumberFormat="1" applyFill="1" applyBorder="1" applyAlignment="1" applyProtection="1">
      <alignment horizontal="center" vertical="center"/>
      <protection locked="0"/>
    </xf>
    <xf numFmtId="166" fontId="0" fillId="0" borderId="142" xfId="2" applyNumberFormat="1" applyFont="1" applyFill="1" applyBorder="1" applyAlignment="1">
      <alignment horizontal="center" vertical="center"/>
    </xf>
    <xf numFmtId="0" fontId="3" fillId="0" borderId="59" xfId="0" applyFont="1" applyFill="1" applyBorder="1" applyAlignment="1">
      <alignment horizontal="center" vertical="center"/>
    </xf>
    <xf numFmtId="166" fontId="0" fillId="0" borderId="35" xfId="2" applyNumberFormat="1"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0" fillId="0" borderId="39"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2" fontId="0" fillId="0" borderId="39" xfId="0" applyNumberFormat="1" applyFill="1" applyBorder="1" applyAlignment="1" applyProtection="1">
      <alignment horizontal="center" vertical="center"/>
      <protection locked="0"/>
    </xf>
    <xf numFmtId="2" fontId="0" fillId="0" borderId="41" xfId="0" applyNumberFormat="1" applyFill="1" applyBorder="1" applyAlignment="1" applyProtection="1">
      <alignment horizontal="center" vertical="center"/>
      <protection locked="0"/>
    </xf>
    <xf numFmtId="2" fontId="0" fillId="0" borderId="44" xfId="0" applyNumberFormat="1" applyFill="1" applyBorder="1" applyAlignment="1" applyProtection="1">
      <alignment horizontal="center" vertical="center"/>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3" fillId="0" borderId="35" xfId="0" applyFont="1" applyFill="1" applyBorder="1" applyAlignment="1">
      <alignment horizontal="center" vertical="center" wrapText="1"/>
    </xf>
    <xf numFmtId="0" fontId="3" fillId="0" borderId="61" xfId="0" applyFont="1" applyFill="1" applyBorder="1" applyAlignment="1">
      <alignment horizontal="center" vertical="center" wrapText="1"/>
    </xf>
    <xf numFmtId="17" fontId="8" fillId="0" borderId="78" xfId="0" quotePrefix="1" applyNumberFormat="1" applyFont="1" applyBorder="1" applyAlignment="1">
      <alignment horizontal="right" vertical="center" wrapText="1"/>
    </xf>
    <xf numFmtId="17" fontId="8" fillId="0" borderId="0" xfId="0" quotePrefix="1" applyNumberFormat="1" applyFont="1" applyBorder="1" applyAlignment="1">
      <alignment horizontal="right" vertical="center" wrapText="1"/>
    </xf>
    <xf numFmtId="17" fontId="8" fillId="0" borderId="84" xfId="0" quotePrefix="1" applyNumberFormat="1" applyFont="1" applyBorder="1" applyAlignment="1">
      <alignment horizontal="right" vertical="center" wrapText="1"/>
    </xf>
    <xf numFmtId="17" fontId="9" fillId="2" borderId="148" xfId="0" quotePrefix="1" applyNumberFormat="1" applyFont="1" applyFill="1" applyBorder="1" applyAlignment="1">
      <alignment horizontal="center" vertical="center" wrapText="1"/>
    </xf>
    <xf numFmtId="17" fontId="9" fillId="2" borderId="149" xfId="0" quotePrefix="1" applyNumberFormat="1" applyFont="1" applyFill="1" applyBorder="1" applyAlignment="1">
      <alignment horizontal="center" vertical="center" wrapText="1"/>
    </xf>
    <xf numFmtId="17" fontId="8" fillId="0" borderId="1" xfId="0" quotePrefix="1" applyNumberFormat="1" applyFont="1" applyBorder="1" applyAlignment="1">
      <alignment horizontal="right" vertical="center" wrapText="1"/>
    </xf>
    <xf numFmtId="17" fontId="8" fillId="0" borderId="80" xfId="0" quotePrefix="1" applyNumberFormat="1" applyFont="1" applyBorder="1" applyAlignment="1">
      <alignment horizontal="right" vertical="center" wrapText="1"/>
    </xf>
    <xf numFmtId="17" fontId="8" fillId="0" borderId="81" xfId="0" quotePrefix="1" applyNumberFormat="1" applyFont="1" applyBorder="1" applyAlignment="1">
      <alignment horizontal="right" vertical="center" wrapText="1"/>
    </xf>
    <xf numFmtId="17" fontId="7" fillId="3" borderId="6" xfId="0" quotePrefix="1" applyNumberFormat="1" applyFont="1" applyFill="1" applyBorder="1" applyAlignment="1">
      <alignment horizontal="center" wrapText="1"/>
    </xf>
    <xf numFmtId="0" fontId="2" fillId="3" borderId="13" xfId="0" applyFont="1" applyFill="1" applyBorder="1" applyAlignment="1">
      <alignment horizontal="center"/>
    </xf>
    <xf numFmtId="0" fontId="2" fillId="3" borderId="12" xfId="0" applyFont="1" applyFill="1" applyBorder="1" applyAlignment="1">
      <alignment horizontal="center"/>
    </xf>
    <xf numFmtId="0" fontId="2" fillId="3" borderId="37" xfId="0" applyFont="1" applyFill="1" applyBorder="1" applyAlignment="1">
      <alignment horizontal="center"/>
    </xf>
    <xf numFmtId="17" fontId="7" fillId="3" borderId="13" xfId="0" quotePrefix="1" applyNumberFormat="1" applyFont="1" applyFill="1" applyBorder="1" applyAlignment="1">
      <alignment horizontal="center" wrapText="1"/>
    </xf>
    <xf numFmtId="17" fontId="7" fillId="3" borderId="12" xfId="0" quotePrefix="1" applyNumberFormat="1" applyFont="1" applyFill="1" applyBorder="1" applyAlignment="1">
      <alignment horizontal="center" wrapText="1"/>
    </xf>
    <xf numFmtId="17" fontId="7" fillId="3" borderId="37" xfId="0" quotePrefix="1" applyNumberFormat="1" applyFont="1" applyFill="1" applyBorder="1" applyAlignment="1">
      <alignment horizontal="center" wrapText="1"/>
    </xf>
    <xf numFmtId="0" fontId="5" fillId="0" borderId="150" xfId="0" applyFont="1" applyFill="1" applyBorder="1" applyAlignment="1">
      <alignment horizontal="center" vertical="center" wrapText="1"/>
    </xf>
    <xf numFmtId="0" fontId="10" fillId="2" borderId="13" xfId="0" applyFont="1" applyFill="1" applyBorder="1" applyAlignment="1">
      <alignment horizontal="center"/>
    </xf>
    <xf numFmtId="0" fontId="10" fillId="2" borderId="12" xfId="0" applyFont="1" applyFill="1" applyBorder="1" applyAlignment="1">
      <alignment horizontal="center"/>
    </xf>
    <xf numFmtId="0" fontId="10" fillId="2" borderId="37" xfId="0" applyFont="1" applyFill="1" applyBorder="1" applyAlignment="1">
      <alignment horizontal="center"/>
    </xf>
    <xf numFmtId="0" fontId="10" fillId="2" borderId="14" xfId="0" applyFont="1" applyFill="1" applyBorder="1" applyAlignment="1">
      <alignment horizontal="center"/>
    </xf>
    <xf numFmtId="166" fontId="11" fillId="5" borderId="36" xfId="2" applyNumberFormat="1" applyFont="1" applyFill="1" applyBorder="1" applyAlignment="1">
      <alignment horizontal="center" vertical="center" wrapText="1"/>
    </xf>
    <xf numFmtId="166" fontId="11" fillId="5" borderId="12" xfId="2" applyNumberFormat="1" applyFont="1" applyFill="1" applyBorder="1" applyAlignment="1">
      <alignment horizontal="center" vertical="center" wrapText="1"/>
    </xf>
    <xf numFmtId="17" fontId="7" fillId="3" borderId="14" xfId="0" quotePrefix="1" applyNumberFormat="1" applyFont="1" applyFill="1" applyBorder="1" applyAlignment="1">
      <alignment horizontal="center" wrapText="1"/>
    </xf>
    <xf numFmtId="0" fontId="2" fillId="3" borderId="36" xfId="0" applyFont="1" applyFill="1" applyBorder="1" applyAlignment="1">
      <alignment horizontal="center"/>
    </xf>
    <xf numFmtId="17" fontId="9" fillId="2" borderId="6" xfId="0" quotePrefix="1" applyNumberFormat="1" applyFont="1" applyFill="1" applyBorder="1" applyAlignment="1">
      <alignment horizontal="center" wrapText="1"/>
    </xf>
    <xf numFmtId="0" fontId="3" fillId="0" borderId="6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7"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 fillId="0" borderId="9" xfId="0" applyFont="1" applyFill="1" applyBorder="1" applyAlignment="1">
      <alignment horizontal="center" vertical="center"/>
    </xf>
    <xf numFmtId="0" fontId="3" fillId="0" borderId="58" xfId="0" applyFont="1" applyFill="1" applyBorder="1" applyAlignment="1">
      <alignment horizontal="center" vertical="center"/>
    </xf>
    <xf numFmtId="0" fontId="0" fillId="0" borderId="74" xfId="0" applyFill="1" applyBorder="1" applyAlignment="1" applyProtection="1">
      <alignment horizontal="left" vertical="center" wrapText="1"/>
      <protection locked="0"/>
    </xf>
    <xf numFmtId="0" fontId="0" fillId="0" borderId="75" xfId="0" applyFill="1" applyBorder="1" applyAlignment="1" applyProtection="1">
      <alignment horizontal="left" vertical="center" wrapText="1"/>
      <protection locked="0"/>
    </xf>
    <xf numFmtId="0" fontId="0" fillId="0" borderId="76" xfId="0" applyFill="1" applyBorder="1" applyAlignment="1" applyProtection="1">
      <alignment horizontal="left" vertical="center" wrapText="1"/>
      <protection locked="0"/>
    </xf>
    <xf numFmtId="0" fontId="3" fillId="0" borderId="93" xfId="0" applyFont="1" applyBorder="1" applyAlignment="1">
      <alignment horizontal="center"/>
    </xf>
    <xf numFmtId="0" fontId="3" fillId="0" borderId="94" xfId="0" applyFont="1" applyBorder="1" applyAlignment="1">
      <alignment horizontal="center"/>
    </xf>
    <xf numFmtId="0" fontId="3" fillId="0" borderId="95" xfId="0" applyFont="1" applyBorder="1" applyAlignment="1">
      <alignment horizont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wrapText="1"/>
    </xf>
    <xf numFmtId="0" fontId="3" fillId="0" borderId="134" xfId="0" applyFont="1" applyBorder="1" applyAlignment="1">
      <alignment horizontal="center"/>
    </xf>
    <xf numFmtId="0" fontId="3" fillId="0" borderId="135" xfId="0" applyFont="1" applyBorder="1" applyAlignment="1">
      <alignment horizontal="center"/>
    </xf>
    <xf numFmtId="0" fontId="3" fillId="0" borderId="136" xfId="0" applyFont="1" applyBorder="1" applyAlignment="1">
      <alignment horizontal="center"/>
    </xf>
    <xf numFmtId="0" fontId="5" fillId="0" borderId="3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4"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58" xfId="0" applyFont="1" applyBorder="1" applyAlignment="1" applyProtection="1">
      <alignment horizontal="center" vertical="center"/>
      <protection locked="0"/>
    </xf>
    <xf numFmtId="0" fontId="0" fillId="0" borderId="159" xfId="0" applyFont="1" applyBorder="1" applyAlignment="1" applyProtection="1">
      <alignment horizontal="center" vertical="center"/>
      <protection locked="0"/>
    </xf>
    <xf numFmtId="0" fontId="0" fillId="0" borderId="160" xfId="0" applyFont="1" applyBorder="1" applyAlignment="1" applyProtection="1">
      <alignment horizontal="center" vertical="center"/>
      <protection locked="0"/>
    </xf>
    <xf numFmtId="2" fontId="0" fillId="0" borderId="145" xfId="0" applyNumberFormat="1" applyFont="1" applyBorder="1" applyAlignment="1" applyProtection="1">
      <alignment horizontal="center" vertical="center" wrapText="1"/>
      <protection locked="0"/>
    </xf>
    <xf numFmtId="2" fontId="0" fillId="0" borderId="127" xfId="0" applyNumberFormat="1" applyFont="1" applyBorder="1" applyAlignment="1" applyProtection="1">
      <alignment horizontal="center" vertical="center" wrapText="1"/>
      <protection locked="0"/>
    </xf>
    <xf numFmtId="2" fontId="0" fillId="0" borderId="162" xfId="0" applyNumberFormat="1" applyFont="1" applyBorder="1" applyAlignment="1" applyProtection="1">
      <alignment horizontal="center" vertical="center" wrapText="1"/>
      <protection locked="0"/>
    </xf>
    <xf numFmtId="0" fontId="0" fillId="0" borderId="65" xfId="0" applyFont="1" applyBorder="1" applyAlignment="1" applyProtection="1">
      <alignment horizontal="left" vertical="top" wrapText="1"/>
      <protection locked="0"/>
    </xf>
    <xf numFmtId="0" fontId="0" fillId="0" borderId="67" xfId="0" applyFont="1" applyBorder="1" applyAlignment="1" applyProtection="1">
      <alignment horizontal="left" vertical="top" wrapText="1"/>
      <protection locked="0"/>
    </xf>
    <xf numFmtId="0" fontId="0" fillId="0" borderId="2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5"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57" xfId="0" applyFont="1" applyBorder="1" applyAlignment="1" applyProtection="1">
      <alignment horizontal="left" vertical="center" wrapText="1"/>
      <protection locked="0"/>
    </xf>
    <xf numFmtId="0" fontId="0" fillId="0" borderId="161" xfId="0" applyFont="1" applyBorder="1" applyAlignment="1" applyProtection="1">
      <alignment horizontal="center" vertical="center"/>
      <protection locked="0"/>
    </xf>
    <xf numFmtId="2" fontId="0" fillId="0" borderId="158" xfId="0" applyNumberFormat="1" applyFont="1" applyBorder="1" applyAlignment="1" applyProtection="1">
      <alignment horizontal="center" vertical="center"/>
      <protection locked="0"/>
    </xf>
    <xf numFmtId="2" fontId="0" fillId="0" borderId="159" xfId="0" applyNumberFormat="1" applyFont="1" applyBorder="1" applyAlignment="1" applyProtection="1">
      <alignment horizontal="center" vertical="center"/>
      <protection locked="0"/>
    </xf>
    <xf numFmtId="2" fontId="0" fillId="0" borderId="161" xfId="0" applyNumberFormat="1" applyFont="1" applyBorder="1" applyAlignment="1" applyProtection="1">
      <alignment horizontal="center" vertical="center"/>
      <protection locked="0"/>
    </xf>
    <xf numFmtId="0" fontId="0" fillId="0" borderId="137" xfId="0" applyFont="1" applyBorder="1" applyAlignment="1" applyProtection="1">
      <alignment horizontal="left" vertical="top" wrapText="1"/>
      <protection locked="0"/>
    </xf>
    <xf numFmtId="0" fontId="0" fillId="0" borderId="49" xfId="0" applyFont="1" applyBorder="1" applyAlignment="1" applyProtection="1">
      <alignment horizontal="left" vertical="center" wrapText="1"/>
      <protection locked="0"/>
    </xf>
    <xf numFmtId="2" fontId="0" fillId="0" borderId="160" xfId="0" applyNumberFormat="1" applyFont="1" applyBorder="1" applyAlignment="1" applyProtection="1">
      <alignment horizontal="center" vertical="center"/>
      <protection locked="0"/>
    </xf>
    <xf numFmtId="0" fontId="5" fillId="0" borderId="54" xfId="0" applyFont="1" applyBorder="1" applyAlignment="1">
      <alignment horizontal="center" vertical="center" wrapText="1"/>
    </xf>
    <xf numFmtId="2" fontId="0" fillId="0" borderId="158" xfId="0" applyNumberFormat="1" applyFont="1" applyBorder="1" applyAlignment="1" applyProtection="1">
      <alignment horizontal="center" vertical="center" wrapText="1"/>
      <protection locked="0"/>
    </xf>
    <xf numFmtId="2" fontId="0" fillId="0" borderId="159" xfId="0" applyNumberFormat="1" applyFont="1" applyBorder="1" applyAlignment="1" applyProtection="1">
      <alignment horizontal="center" vertical="center" wrapText="1"/>
      <protection locked="0"/>
    </xf>
    <xf numFmtId="2" fontId="0" fillId="0" borderId="160" xfId="0" applyNumberFormat="1" applyFont="1" applyBorder="1" applyAlignment="1" applyProtection="1">
      <alignment horizontal="center" vertical="center" wrapText="1"/>
      <protection locked="0"/>
    </xf>
    <xf numFmtId="0" fontId="3" fillId="0" borderId="150" xfId="0" applyFont="1" applyBorder="1" applyAlignment="1">
      <alignment horizontal="center" vertical="center"/>
    </xf>
    <xf numFmtId="0" fontId="3" fillId="0" borderId="86" xfId="0" applyFont="1" applyBorder="1" applyAlignment="1">
      <alignment horizontal="center" vertical="center"/>
    </xf>
    <xf numFmtId="0" fontId="3" fillId="0" borderId="152" xfId="0" applyFont="1" applyBorder="1" applyAlignment="1">
      <alignment horizontal="center" vertical="center"/>
    </xf>
    <xf numFmtId="0" fontId="3" fillId="0" borderId="32" xfId="0" applyFont="1" applyBorder="1" applyAlignment="1">
      <alignment horizontal="center" vertical="center"/>
    </xf>
    <xf numFmtId="0" fontId="5" fillId="0" borderId="38" xfId="0" applyFont="1" applyBorder="1" applyAlignment="1" applyProtection="1">
      <alignment horizontal="center" vertical="center" wrapText="1"/>
      <protection locked="0"/>
    </xf>
    <xf numFmtId="0" fontId="5" fillId="0" borderId="62" xfId="0" applyFont="1" applyBorder="1" applyAlignment="1">
      <alignment horizontal="center" vertical="center" wrapText="1"/>
    </xf>
    <xf numFmtId="0" fontId="10" fillId="2" borderId="6" xfId="0" applyFont="1" applyFill="1" applyBorder="1" applyAlignment="1">
      <alignment horizontal="center"/>
    </xf>
    <xf numFmtId="0" fontId="10" fillId="2" borderId="7" xfId="0" applyFont="1" applyFill="1" applyBorder="1" applyAlignment="1">
      <alignment horizontal="center"/>
    </xf>
    <xf numFmtId="17" fontId="7" fillId="3" borderId="7" xfId="0" quotePrefix="1" applyNumberFormat="1" applyFont="1" applyFill="1" applyBorder="1" applyAlignment="1">
      <alignment horizontal="center" wrapText="1"/>
    </xf>
    <xf numFmtId="166" fontId="11" fillId="5" borderId="5" xfId="2" applyNumberFormat="1" applyFont="1" applyFill="1" applyBorder="1" applyAlignment="1">
      <alignment horizontal="center" vertical="center" wrapText="1"/>
    </xf>
    <xf numFmtId="166" fontId="11" fillId="5" borderId="7" xfId="2" applyNumberFormat="1" applyFont="1" applyFill="1" applyBorder="1" applyAlignment="1">
      <alignment horizontal="center" vertical="center" wrapText="1"/>
    </xf>
    <xf numFmtId="0" fontId="2" fillId="3" borderId="5" xfId="0" applyFont="1" applyFill="1" applyBorder="1" applyAlignment="1">
      <alignment horizontal="center"/>
    </xf>
    <xf numFmtId="0" fontId="2" fillId="3" borderId="7" xfId="0" applyFont="1" applyFill="1" applyBorder="1" applyAlignment="1">
      <alignment horizontal="center"/>
    </xf>
    <xf numFmtId="17" fontId="9" fillId="2" borderId="121" xfId="0" quotePrefix="1" applyNumberFormat="1" applyFont="1" applyFill="1" applyBorder="1" applyAlignment="1">
      <alignment horizontal="center" vertical="center" wrapText="1"/>
    </xf>
    <xf numFmtId="17" fontId="9" fillId="2" borderId="122" xfId="0" quotePrefix="1" applyNumberFormat="1" applyFont="1" applyFill="1" applyBorder="1" applyAlignment="1">
      <alignment horizontal="center" vertical="center" wrapText="1"/>
    </xf>
    <xf numFmtId="17" fontId="8" fillId="0" borderId="77" xfId="0" quotePrefix="1" applyNumberFormat="1" applyFont="1" applyBorder="1" applyAlignment="1">
      <alignment horizontal="right" vertical="center" wrapText="1"/>
    </xf>
    <xf numFmtId="17" fontId="8" fillId="0" borderId="6" xfId="0" quotePrefix="1" applyNumberFormat="1" applyFont="1" applyBorder="1" applyAlignment="1">
      <alignment horizontal="right" vertical="center" wrapText="1"/>
    </xf>
    <xf numFmtId="17" fontId="8" fillId="0" borderId="7" xfId="0" quotePrefix="1" applyNumberFormat="1" applyFont="1" applyBorder="1" applyAlignment="1">
      <alignment horizontal="right" vertical="center" wrapText="1"/>
    </xf>
    <xf numFmtId="17" fontId="8" fillId="0" borderId="85" xfId="0" quotePrefix="1" applyNumberFormat="1" applyFont="1" applyBorder="1" applyAlignment="1">
      <alignment horizontal="right" vertical="center" wrapText="1"/>
    </xf>
    <xf numFmtId="17" fontId="8" fillId="0" borderId="79" xfId="0" quotePrefix="1" applyNumberFormat="1" applyFont="1" applyBorder="1" applyAlignment="1">
      <alignment horizontal="right" vertical="center" wrapText="1"/>
    </xf>
    <xf numFmtId="17" fontId="9" fillId="2" borderId="7" xfId="0" quotePrefix="1" applyNumberFormat="1" applyFont="1" applyFill="1" applyBorder="1" applyAlignment="1">
      <alignment horizontal="center" wrapText="1"/>
    </xf>
    <xf numFmtId="0" fontId="4" fillId="0" borderId="0"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50" xfId="0" applyFont="1" applyBorder="1" applyAlignment="1">
      <alignment horizontal="center" vertical="center" wrapText="1"/>
    </xf>
    <xf numFmtId="0" fontId="3" fillId="0" borderId="86"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Nick Vail" id="{077027C8-B888-4015-82CF-375FA578CCCC}" userId="S-1-5-21-2969412969-2716055412-374507258-12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90" dT="2019-04-22T19:33:40.45" personId="{077027C8-B888-4015-82CF-375FA578CCCC}" id="{3BB73459-8F3B-488A-B6D3-01BCF7C32756}">
    <text>Moved $148,386 from STBG to HSIP</text>
  </threadedComment>
  <threadedComment ref="M167" dT="2019-04-22T19:00:01.20" personId="{077027C8-B888-4015-82CF-375FA578CCCC}" id="{8ACC642B-00D1-49C4-920E-BD181A442311}">
    <text>Moved $148,386 in STBG funds to HSIP</text>
  </threadedComment>
  <threadedComment ref="M321" dT="2019-04-22T19:33:40.45" personId="{077027C8-B888-4015-82CF-375FA578CCCC}" id="{A948652F-1FD9-487D-97D3-3AB10F856223}">
    <text>Moved $148,386 from STBG to HSIP</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E4A8-756D-4182-9C94-F98BEC9E87F1}">
  <sheetPr>
    <tabColor theme="6" tint="0.59999389629810485"/>
    <pageSetUpPr fitToPage="1"/>
  </sheetPr>
  <dimension ref="A1:AI375"/>
  <sheetViews>
    <sheetView view="pageBreakPreview" zoomScale="120" zoomScaleNormal="80" zoomScaleSheetLayoutView="120" workbookViewId="0">
      <pane xSplit="6" ySplit="4" topLeftCell="N19" activePane="bottomRight" state="frozen"/>
      <selection pane="bottomRight" activeCell="S23" sqref="S23"/>
      <selection pane="bottomLeft" activeCell="BC299" sqref="BC299"/>
      <selection pane="topRight" activeCell="BC299" sqref="BC299"/>
    </sheetView>
  </sheetViews>
  <sheetFormatPr defaultRowHeight="15"/>
  <cols>
    <col min="1" max="1" width="27.42578125" customWidth="1"/>
    <col min="2" max="2" width="11.7109375" bestFit="1" customWidth="1"/>
    <col min="3" max="3" width="12.140625" bestFit="1" customWidth="1"/>
    <col min="4" max="4" width="30.42578125" customWidth="1"/>
    <col min="5" max="5" width="13.5703125" style="1" bestFit="1" customWidth="1"/>
    <col min="6" max="6" width="16.42578125" bestFit="1" customWidth="1"/>
    <col min="7" max="7" width="19.140625" customWidth="1"/>
    <col min="8" max="8" width="12.28515625" customWidth="1"/>
    <col min="9" max="9" width="18.28515625" customWidth="1"/>
    <col min="10" max="10" width="19.140625" customWidth="1"/>
    <col min="11" max="11" width="12.28515625" customWidth="1"/>
    <col min="12" max="12" width="18.85546875" customWidth="1"/>
    <col min="13" max="13" width="19.7109375" customWidth="1"/>
    <col min="14" max="14" width="12.28515625" customWidth="1"/>
    <col min="15" max="15" width="18.85546875" customWidth="1"/>
    <col min="16" max="16" width="19.7109375" customWidth="1"/>
    <col min="17" max="17" width="18.5703125" customWidth="1"/>
    <col min="18" max="18" width="19.85546875" customWidth="1"/>
    <col min="19" max="19" width="19.7109375" customWidth="1"/>
    <col min="20" max="20" width="18.5703125" bestFit="1" customWidth="1"/>
    <col min="21" max="21" width="18.85546875" bestFit="1" customWidth="1"/>
    <col min="22" max="22" width="19.140625" bestFit="1" customWidth="1"/>
    <col min="23" max="23" width="18" bestFit="1" customWidth="1"/>
    <col min="24" max="24" width="18.85546875" customWidth="1"/>
    <col min="25" max="25" width="19.140625" bestFit="1" customWidth="1"/>
    <col min="26" max="26" width="18" bestFit="1" customWidth="1"/>
    <col min="27" max="27" width="18.85546875" customWidth="1"/>
    <col min="28" max="28" width="19.140625" bestFit="1" customWidth="1"/>
    <col min="29" max="29" width="18" bestFit="1" customWidth="1"/>
    <col min="30" max="30" width="18.85546875" customWidth="1"/>
    <col min="31" max="31" width="19.140625" bestFit="1" customWidth="1"/>
    <col min="32" max="32" width="18" bestFit="1" customWidth="1"/>
    <col min="33" max="33" width="18.85546875" customWidth="1"/>
    <col min="34" max="34" width="22.5703125" bestFit="1" customWidth="1"/>
    <col min="35" max="35" width="15.42578125" bestFit="1" customWidth="1"/>
  </cols>
  <sheetData>
    <row r="1" spans="1:35" ht="12.75" customHeight="1" thickBot="1">
      <c r="A1" s="336" t="s">
        <v>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row>
    <row r="2" spans="1:35" ht="12.7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row>
    <row r="3" spans="1:35" ht="28.9" customHeight="1" thickBot="1">
      <c r="A3" s="337" t="s">
        <v>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row>
    <row r="4" spans="1:35" ht="15.75" thickBot="1">
      <c r="A4" s="338" t="s">
        <v>2</v>
      </c>
      <c r="B4" s="338"/>
      <c r="C4" s="338"/>
      <c r="D4" s="338"/>
      <c r="E4" s="338"/>
      <c r="F4" s="338"/>
      <c r="G4" s="334" t="s">
        <v>3</v>
      </c>
      <c r="H4" s="334"/>
      <c r="I4" s="334"/>
      <c r="J4" s="335" t="s">
        <v>4</v>
      </c>
      <c r="K4" s="335"/>
      <c r="L4" s="335"/>
      <c r="M4" s="335" t="s">
        <v>5</v>
      </c>
      <c r="N4" s="335"/>
      <c r="O4" s="335"/>
      <c r="P4" s="335" t="s">
        <v>6</v>
      </c>
      <c r="Q4" s="335"/>
      <c r="R4" s="335"/>
      <c r="S4" s="335" t="s">
        <v>7</v>
      </c>
      <c r="T4" s="335"/>
      <c r="U4" s="335"/>
      <c r="V4" s="335" t="s">
        <v>8</v>
      </c>
      <c r="W4" s="335"/>
      <c r="X4" s="335"/>
      <c r="Y4" s="335" t="s">
        <v>9</v>
      </c>
      <c r="Z4" s="335"/>
      <c r="AA4" s="335"/>
      <c r="AB4" s="335" t="s">
        <v>10</v>
      </c>
      <c r="AC4" s="335"/>
      <c r="AD4" s="335"/>
      <c r="AE4" s="335" t="s">
        <v>11</v>
      </c>
      <c r="AF4" s="335"/>
      <c r="AG4" s="335"/>
      <c r="AH4" s="54" t="s">
        <v>12</v>
      </c>
      <c r="AI4" s="60"/>
    </row>
    <row r="5" spans="1:35" ht="30" hidden="1" customHeight="1">
      <c r="A5" s="302" t="s">
        <v>13</v>
      </c>
      <c r="B5" s="303" t="s">
        <v>14</v>
      </c>
      <c r="C5" s="303" t="s">
        <v>15</v>
      </c>
      <c r="D5" s="303" t="s">
        <v>16</v>
      </c>
      <c r="E5" s="293" t="s">
        <v>17</v>
      </c>
      <c r="F5" s="329" t="s">
        <v>18</v>
      </c>
      <c r="G5" s="323" t="s">
        <v>19</v>
      </c>
      <c r="H5" s="324" t="s">
        <v>20</v>
      </c>
      <c r="I5" s="325" t="s">
        <v>21</v>
      </c>
      <c r="J5" s="323" t="s">
        <v>19</v>
      </c>
      <c r="K5" s="324" t="s">
        <v>20</v>
      </c>
      <c r="L5" s="325" t="s">
        <v>21</v>
      </c>
      <c r="M5" s="323" t="s">
        <v>19</v>
      </c>
      <c r="N5" s="324" t="s">
        <v>20</v>
      </c>
      <c r="O5" s="325" t="s">
        <v>21</v>
      </c>
      <c r="P5" s="323" t="s">
        <v>19</v>
      </c>
      <c r="Q5" s="324" t="s">
        <v>20</v>
      </c>
      <c r="R5" s="325" t="s">
        <v>21</v>
      </c>
      <c r="S5" s="323" t="s">
        <v>19</v>
      </c>
      <c r="T5" s="324" t="s">
        <v>20</v>
      </c>
      <c r="U5" s="325" t="s">
        <v>21</v>
      </c>
      <c r="V5" s="323" t="s">
        <v>19</v>
      </c>
      <c r="W5" s="324" t="s">
        <v>20</v>
      </c>
      <c r="X5" s="325" t="s">
        <v>21</v>
      </c>
      <c r="Y5" s="323" t="s">
        <v>19</v>
      </c>
      <c r="Z5" s="324" t="s">
        <v>20</v>
      </c>
      <c r="AA5" s="325" t="s">
        <v>21</v>
      </c>
      <c r="AB5" s="323" t="s">
        <v>19</v>
      </c>
      <c r="AC5" s="324" t="s">
        <v>20</v>
      </c>
      <c r="AD5" s="325" t="s">
        <v>21</v>
      </c>
      <c r="AE5" s="323" t="s">
        <v>19</v>
      </c>
      <c r="AF5" s="324" t="s">
        <v>20</v>
      </c>
      <c r="AG5" s="325" t="s">
        <v>21</v>
      </c>
      <c r="AH5" s="323" t="s">
        <v>19</v>
      </c>
      <c r="AI5" s="326" t="s">
        <v>22</v>
      </c>
    </row>
    <row r="6" spans="1:35" ht="30" hidden="1" customHeight="1">
      <c r="A6" s="302"/>
      <c r="B6" s="303"/>
      <c r="C6" s="303"/>
      <c r="D6" s="303"/>
      <c r="E6" s="293"/>
      <c r="F6" s="329"/>
      <c r="G6" s="323"/>
      <c r="H6" s="324"/>
      <c r="I6" s="325"/>
      <c r="J6" s="323"/>
      <c r="K6" s="324"/>
      <c r="L6" s="325"/>
      <c r="M6" s="323"/>
      <c r="N6" s="324"/>
      <c r="O6" s="325"/>
      <c r="P6" s="323"/>
      <c r="Q6" s="324"/>
      <c r="R6" s="325"/>
      <c r="S6" s="323"/>
      <c r="T6" s="324"/>
      <c r="U6" s="325"/>
      <c r="V6" s="323"/>
      <c r="W6" s="324"/>
      <c r="X6" s="325"/>
      <c r="Y6" s="323"/>
      <c r="Z6" s="324"/>
      <c r="AA6" s="325"/>
      <c r="AB6" s="323"/>
      <c r="AC6" s="324"/>
      <c r="AD6" s="325"/>
      <c r="AE6" s="323"/>
      <c r="AF6" s="324"/>
      <c r="AG6" s="325"/>
      <c r="AH6" s="323"/>
      <c r="AI6" s="326"/>
    </row>
    <row r="7" spans="1:35" ht="30" hidden="1" customHeight="1">
      <c r="A7" s="283" t="s">
        <v>23</v>
      </c>
      <c r="B7" s="313">
        <v>965</v>
      </c>
      <c r="C7" s="313" t="s">
        <v>24</v>
      </c>
      <c r="D7" s="301" t="s">
        <v>25</v>
      </c>
      <c r="E7" s="296" t="s">
        <v>26</v>
      </c>
      <c r="F7" s="61" t="s">
        <v>27</v>
      </c>
      <c r="G7" s="62"/>
      <c r="H7" s="63">
        <f t="shared" ref="H7:H18" si="0">G7-I7</f>
        <v>0</v>
      </c>
      <c r="I7" s="64"/>
      <c r="J7" s="62"/>
      <c r="K7" s="63">
        <f t="shared" ref="K7:K18" si="1">J7-L7</f>
        <v>0</v>
      </c>
      <c r="L7" s="64"/>
      <c r="M7" s="62"/>
      <c r="N7" s="63">
        <f t="shared" ref="N7:N18" si="2">M7-O7</f>
        <v>0</v>
      </c>
      <c r="O7" s="64"/>
      <c r="P7" s="62"/>
      <c r="Q7" s="63">
        <f t="shared" ref="Q7:Q18" si="3">P7-R7</f>
        <v>0</v>
      </c>
      <c r="R7" s="64"/>
      <c r="S7" s="62"/>
      <c r="T7" s="63">
        <f t="shared" ref="T7:T18" si="4">S7-U7</f>
        <v>0</v>
      </c>
      <c r="U7" s="64"/>
      <c r="V7" s="62"/>
      <c r="W7" s="63">
        <f t="shared" ref="W7:W18" si="5">V7-X7</f>
        <v>0</v>
      </c>
      <c r="X7" s="64"/>
      <c r="Y7" s="62"/>
      <c r="Z7" s="63">
        <f t="shared" ref="Z7:Z18" si="6">Y7-AA7</f>
        <v>0</v>
      </c>
      <c r="AA7" s="64"/>
      <c r="AB7" s="62"/>
      <c r="AC7" s="63">
        <f t="shared" ref="AC7:AC18" si="7">AB7-AD7</f>
        <v>0</v>
      </c>
      <c r="AD7" s="64"/>
      <c r="AE7" s="62"/>
      <c r="AF7" s="63">
        <f t="shared" ref="AF7:AF18" si="8">AE7-AG7</f>
        <v>0</v>
      </c>
      <c r="AG7" s="64"/>
      <c r="AH7" s="62"/>
      <c r="AI7" s="51" t="s">
        <v>28</v>
      </c>
    </row>
    <row r="8" spans="1:35" ht="30" hidden="1" customHeight="1">
      <c r="A8" s="283"/>
      <c r="B8" s="313"/>
      <c r="C8" s="313"/>
      <c r="D8" s="301"/>
      <c r="E8" s="296"/>
      <c r="F8" s="61" t="s">
        <v>29</v>
      </c>
      <c r="G8" s="62"/>
      <c r="H8" s="65">
        <f t="shared" si="0"/>
        <v>0</v>
      </c>
      <c r="I8" s="66"/>
      <c r="J8" s="62"/>
      <c r="K8" s="65">
        <f t="shared" si="1"/>
        <v>0</v>
      </c>
      <c r="L8" s="66"/>
      <c r="M8" s="62"/>
      <c r="N8" s="65">
        <f t="shared" si="2"/>
        <v>0</v>
      </c>
      <c r="O8" s="66"/>
      <c r="P8" s="62"/>
      <c r="Q8" s="65">
        <f t="shared" si="3"/>
        <v>0</v>
      </c>
      <c r="R8" s="66"/>
      <c r="S8" s="62"/>
      <c r="T8" s="65">
        <f t="shared" si="4"/>
        <v>0</v>
      </c>
      <c r="U8" s="66"/>
      <c r="V8" s="62"/>
      <c r="W8" s="65">
        <f t="shared" si="5"/>
        <v>0</v>
      </c>
      <c r="X8" s="66"/>
      <c r="Y8" s="62"/>
      <c r="Z8" s="65">
        <f t="shared" si="6"/>
        <v>0</v>
      </c>
      <c r="AA8" s="66"/>
      <c r="AB8" s="62"/>
      <c r="AC8" s="65">
        <f t="shared" si="7"/>
        <v>0</v>
      </c>
      <c r="AD8" s="66"/>
      <c r="AE8" s="62"/>
      <c r="AF8" s="65">
        <f t="shared" si="8"/>
        <v>0</v>
      </c>
      <c r="AG8" s="66"/>
      <c r="AH8" s="62"/>
      <c r="AI8" s="332" t="e">
        <f>SUM(G7:G18,J7:J18,M7:M18,P7:P18,S7:S18,AH7:AH18)+SUM(#REF!,#REF!,#REF!,#REF!,#REF!,#REF!,#REF!,#REF!,#REF!,#REF!,#REF!,#REF!,#REF!,#REF!,#REF!,#REF!,#REF!,#REF!,#REF!,#REF!)</f>
        <v>#REF!</v>
      </c>
    </row>
    <row r="9" spans="1:35" ht="30" hidden="1" customHeight="1">
      <c r="A9" s="283"/>
      <c r="B9" s="313"/>
      <c r="C9" s="313"/>
      <c r="D9" s="301"/>
      <c r="E9" s="296"/>
      <c r="F9" s="61" t="s">
        <v>30</v>
      </c>
      <c r="G9" s="62"/>
      <c r="H9" s="65">
        <f t="shared" si="0"/>
        <v>0</v>
      </c>
      <c r="I9" s="66"/>
      <c r="J9" s="62"/>
      <c r="K9" s="65">
        <f t="shared" si="1"/>
        <v>0</v>
      </c>
      <c r="L9" s="66"/>
      <c r="M9" s="62"/>
      <c r="N9" s="65">
        <f t="shared" si="2"/>
        <v>0</v>
      </c>
      <c r="O9" s="66"/>
      <c r="P9" s="62"/>
      <c r="Q9" s="65">
        <f t="shared" si="3"/>
        <v>0</v>
      </c>
      <c r="R9" s="66"/>
      <c r="S9" s="62"/>
      <c r="T9" s="65">
        <f t="shared" si="4"/>
        <v>0</v>
      </c>
      <c r="U9" s="66"/>
      <c r="V9" s="62"/>
      <c r="W9" s="65">
        <f t="shared" si="5"/>
        <v>0</v>
      </c>
      <c r="X9" s="66"/>
      <c r="Y9" s="62"/>
      <c r="Z9" s="65">
        <f t="shared" si="6"/>
        <v>0</v>
      </c>
      <c r="AA9" s="66"/>
      <c r="AB9" s="62"/>
      <c r="AC9" s="65">
        <f t="shared" si="7"/>
        <v>0</v>
      </c>
      <c r="AD9" s="66"/>
      <c r="AE9" s="62"/>
      <c r="AF9" s="65">
        <f t="shared" si="8"/>
        <v>0</v>
      </c>
      <c r="AG9" s="66"/>
      <c r="AH9" s="62"/>
      <c r="AI9" s="332"/>
    </row>
    <row r="10" spans="1:35" ht="30" hidden="1" customHeight="1">
      <c r="A10" s="283"/>
      <c r="B10" s="313"/>
      <c r="C10" s="313"/>
      <c r="D10" s="301"/>
      <c r="E10" s="296"/>
      <c r="F10" s="61" t="s">
        <v>31</v>
      </c>
      <c r="G10" s="62"/>
      <c r="H10" s="65">
        <f t="shared" si="0"/>
        <v>0</v>
      </c>
      <c r="I10" s="66"/>
      <c r="J10" s="62"/>
      <c r="K10" s="65">
        <f t="shared" si="1"/>
        <v>0</v>
      </c>
      <c r="L10" s="66"/>
      <c r="M10" s="62"/>
      <c r="N10" s="65">
        <f t="shared" si="2"/>
        <v>0</v>
      </c>
      <c r="O10" s="66"/>
      <c r="P10" s="62"/>
      <c r="Q10" s="65">
        <f t="shared" si="3"/>
        <v>0</v>
      </c>
      <c r="R10" s="66"/>
      <c r="S10" s="62"/>
      <c r="T10" s="65">
        <f t="shared" si="4"/>
        <v>0</v>
      </c>
      <c r="U10" s="66"/>
      <c r="V10" s="62"/>
      <c r="W10" s="65">
        <f t="shared" si="5"/>
        <v>0</v>
      </c>
      <c r="X10" s="66"/>
      <c r="Y10" s="62"/>
      <c r="Z10" s="65">
        <f t="shared" si="6"/>
        <v>0</v>
      </c>
      <c r="AA10" s="66"/>
      <c r="AB10" s="62"/>
      <c r="AC10" s="65">
        <f t="shared" si="7"/>
        <v>0</v>
      </c>
      <c r="AD10" s="66"/>
      <c r="AE10" s="62"/>
      <c r="AF10" s="65">
        <f t="shared" si="8"/>
        <v>0</v>
      </c>
      <c r="AG10" s="66"/>
      <c r="AH10" s="62"/>
      <c r="AI10" s="52" t="s">
        <v>32</v>
      </c>
    </row>
    <row r="11" spans="1:35" ht="30" hidden="1" customHeight="1">
      <c r="A11" s="283"/>
      <c r="B11" s="313"/>
      <c r="C11" s="313"/>
      <c r="D11" s="301"/>
      <c r="E11" s="296"/>
      <c r="F11" s="61" t="s">
        <v>33</v>
      </c>
      <c r="G11" s="62"/>
      <c r="H11" s="65">
        <f t="shared" si="0"/>
        <v>0</v>
      </c>
      <c r="I11" s="66"/>
      <c r="J11" s="62"/>
      <c r="K11" s="65">
        <f t="shared" si="1"/>
        <v>0</v>
      </c>
      <c r="L11" s="66"/>
      <c r="M11" s="62"/>
      <c r="N11" s="65">
        <f t="shared" si="2"/>
        <v>0</v>
      </c>
      <c r="O11" s="66"/>
      <c r="P11" s="62"/>
      <c r="Q11" s="65">
        <f t="shared" si="3"/>
        <v>0</v>
      </c>
      <c r="R11" s="66"/>
      <c r="S11" s="62"/>
      <c r="T11" s="65">
        <f t="shared" si="4"/>
        <v>0</v>
      </c>
      <c r="U11" s="66"/>
      <c r="V11" s="62"/>
      <c r="W11" s="65">
        <f t="shared" si="5"/>
        <v>0</v>
      </c>
      <c r="X11" s="66"/>
      <c r="Y11" s="62"/>
      <c r="Z11" s="65">
        <f t="shared" si="6"/>
        <v>0</v>
      </c>
      <c r="AA11" s="66"/>
      <c r="AB11" s="62"/>
      <c r="AC11" s="65">
        <f t="shared" si="7"/>
        <v>0</v>
      </c>
      <c r="AD11" s="66"/>
      <c r="AE11" s="62"/>
      <c r="AF11" s="65">
        <f t="shared" si="8"/>
        <v>0</v>
      </c>
      <c r="AG11" s="66"/>
      <c r="AH11" s="62"/>
      <c r="AI11" s="332">
        <f>SUM(H7:H18,K7:K18,N7:N18,Q7:Q18,T7:T18)</f>
        <v>0</v>
      </c>
    </row>
    <row r="12" spans="1:35" ht="30" hidden="1" customHeight="1">
      <c r="A12" s="283"/>
      <c r="B12" s="313"/>
      <c r="C12" s="313"/>
      <c r="D12" s="301"/>
      <c r="E12" s="296"/>
      <c r="F12" s="61" t="s">
        <v>34</v>
      </c>
      <c r="G12" s="62"/>
      <c r="H12" s="65">
        <f t="shared" si="0"/>
        <v>0</v>
      </c>
      <c r="I12" s="66"/>
      <c r="J12" s="62"/>
      <c r="K12" s="65">
        <f t="shared" si="1"/>
        <v>0</v>
      </c>
      <c r="L12" s="66"/>
      <c r="M12" s="62"/>
      <c r="N12" s="65">
        <f t="shared" si="2"/>
        <v>0</v>
      </c>
      <c r="O12" s="66"/>
      <c r="P12" s="62"/>
      <c r="Q12" s="65">
        <f t="shared" si="3"/>
        <v>0</v>
      </c>
      <c r="R12" s="66"/>
      <c r="S12" s="62"/>
      <c r="T12" s="65">
        <f t="shared" si="4"/>
        <v>0</v>
      </c>
      <c r="U12" s="66"/>
      <c r="V12" s="62"/>
      <c r="W12" s="65">
        <f t="shared" si="5"/>
        <v>0</v>
      </c>
      <c r="X12" s="66"/>
      <c r="Y12" s="62"/>
      <c r="Z12" s="65">
        <f t="shared" si="6"/>
        <v>0</v>
      </c>
      <c r="AA12" s="66"/>
      <c r="AB12" s="62"/>
      <c r="AC12" s="65">
        <f t="shared" si="7"/>
        <v>0</v>
      </c>
      <c r="AD12" s="66"/>
      <c r="AE12" s="62"/>
      <c r="AF12" s="65">
        <f t="shared" si="8"/>
        <v>0</v>
      </c>
      <c r="AG12" s="66"/>
      <c r="AH12" s="62"/>
      <c r="AI12" s="332"/>
    </row>
    <row r="13" spans="1:35" ht="30" hidden="1" customHeight="1">
      <c r="A13" s="283"/>
      <c r="B13" s="313"/>
      <c r="C13" s="313"/>
      <c r="D13" s="301"/>
      <c r="E13" s="296"/>
      <c r="F13" s="61" t="s">
        <v>35</v>
      </c>
      <c r="G13" s="62"/>
      <c r="H13" s="65">
        <f t="shared" si="0"/>
        <v>0</v>
      </c>
      <c r="I13" s="66"/>
      <c r="J13" s="62"/>
      <c r="K13" s="65">
        <f t="shared" si="1"/>
        <v>0</v>
      </c>
      <c r="L13" s="66"/>
      <c r="M13" s="62"/>
      <c r="N13" s="65">
        <f t="shared" si="2"/>
        <v>0</v>
      </c>
      <c r="O13" s="66"/>
      <c r="P13" s="62"/>
      <c r="Q13" s="65">
        <f t="shared" si="3"/>
        <v>0</v>
      </c>
      <c r="R13" s="66"/>
      <c r="S13" s="62"/>
      <c r="T13" s="65">
        <f t="shared" si="4"/>
        <v>0</v>
      </c>
      <c r="U13" s="66"/>
      <c r="V13" s="62"/>
      <c r="W13" s="65">
        <f t="shared" si="5"/>
        <v>0</v>
      </c>
      <c r="X13" s="66"/>
      <c r="Y13" s="62"/>
      <c r="Z13" s="65">
        <f t="shared" si="6"/>
        <v>0</v>
      </c>
      <c r="AA13" s="66"/>
      <c r="AB13" s="62"/>
      <c r="AC13" s="65">
        <f t="shared" si="7"/>
        <v>0</v>
      </c>
      <c r="AD13" s="66"/>
      <c r="AE13" s="62"/>
      <c r="AF13" s="65">
        <f t="shared" si="8"/>
        <v>0</v>
      </c>
      <c r="AG13" s="66"/>
      <c r="AH13" s="62"/>
      <c r="AI13" s="52" t="s">
        <v>36</v>
      </c>
    </row>
    <row r="14" spans="1:35" ht="30" hidden="1" customHeight="1">
      <c r="A14" s="283"/>
      <c r="B14" s="313"/>
      <c r="C14" s="313"/>
      <c r="D14" s="301"/>
      <c r="E14" s="296"/>
      <c r="F14" s="61" t="s">
        <v>37</v>
      </c>
      <c r="G14" s="62"/>
      <c r="H14" s="65">
        <f t="shared" si="0"/>
        <v>0</v>
      </c>
      <c r="I14" s="66"/>
      <c r="J14" s="62"/>
      <c r="K14" s="65">
        <f t="shared" si="1"/>
        <v>0</v>
      </c>
      <c r="L14" s="66"/>
      <c r="M14" s="62"/>
      <c r="N14" s="65">
        <f t="shared" si="2"/>
        <v>0</v>
      </c>
      <c r="O14" s="66"/>
      <c r="P14" s="62"/>
      <c r="Q14" s="65">
        <f t="shared" si="3"/>
        <v>0</v>
      </c>
      <c r="R14" s="66"/>
      <c r="S14" s="62"/>
      <c r="T14" s="65">
        <f t="shared" si="4"/>
        <v>0</v>
      </c>
      <c r="U14" s="66"/>
      <c r="V14" s="62"/>
      <c r="W14" s="65">
        <f t="shared" si="5"/>
        <v>0</v>
      </c>
      <c r="X14" s="66"/>
      <c r="Y14" s="62"/>
      <c r="Z14" s="65">
        <f t="shared" si="6"/>
        <v>0</v>
      </c>
      <c r="AA14" s="66"/>
      <c r="AB14" s="62"/>
      <c r="AC14" s="65">
        <f t="shared" si="7"/>
        <v>0</v>
      </c>
      <c r="AD14" s="66"/>
      <c r="AE14" s="62"/>
      <c r="AF14" s="65">
        <f t="shared" si="8"/>
        <v>0</v>
      </c>
      <c r="AG14" s="66"/>
      <c r="AH14" s="62"/>
      <c r="AI14" s="332" t="e">
        <f>SUM(I7:I18,L7:L18,O7:O18,R7:R18,U7:U18)+SUM(#REF!,#REF!,#REF!,#REF!,#REF!,#REF!,#REF!,#REF!,#REF!,#REF!,#REF!,#REF!,#REF!,#REF!,#REF!,#REF!,#REF!,#REF!)</f>
        <v>#REF!</v>
      </c>
    </row>
    <row r="15" spans="1:35" ht="30" hidden="1" customHeight="1">
      <c r="A15" s="283"/>
      <c r="B15" s="313"/>
      <c r="C15" s="313"/>
      <c r="D15" s="301"/>
      <c r="E15" s="296"/>
      <c r="F15" s="61" t="s">
        <v>38</v>
      </c>
      <c r="G15" s="62"/>
      <c r="H15" s="65">
        <f t="shared" si="0"/>
        <v>0</v>
      </c>
      <c r="I15" s="66"/>
      <c r="J15" s="62"/>
      <c r="K15" s="65">
        <f t="shared" si="1"/>
        <v>0</v>
      </c>
      <c r="L15" s="66"/>
      <c r="M15" s="62"/>
      <c r="N15" s="65">
        <f t="shared" si="2"/>
        <v>0</v>
      </c>
      <c r="O15" s="66"/>
      <c r="P15" s="62"/>
      <c r="Q15" s="65">
        <f t="shared" si="3"/>
        <v>0</v>
      </c>
      <c r="R15" s="66"/>
      <c r="S15" s="62"/>
      <c r="T15" s="65">
        <f t="shared" si="4"/>
        <v>0</v>
      </c>
      <c r="U15" s="66"/>
      <c r="V15" s="62"/>
      <c r="W15" s="65">
        <f t="shared" si="5"/>
        <v>0</v>
      </c>
      <c r="X15" s="66"/>
      <c r="Y15" s="62"/>
      <c r="Z15" s="65">
        <f t="shared" si="6"/>
        <v>0</v>
      </c>
      <c r="AA15" s="66"/>
      <c r="AB15" s="62"/>
      <c r="AC15" s="65">
        <f t="shared" si="7"/>
        <v>0</v>
      </c>
      <c r="AD15" s="66"/>
      <c r="AE15" s="62"/>
      <c r="AF15" s="65">
        <f t="shared" si="8"/>
        <v>0</v>
      </c>
      <c r="AG15" s="66"/>
      <c r="AH15" s="62"/>
      <c r="AI15" s="332"/>
    </row>
    <row r="16" spans="1:35" ht="30" hidden="1" customHeight="1">
      <c r="A16" s="283"/>
      <c r="B16" s="313"/>
      <c r="C16" s="313"/>
      <c r="D16" s="301"/>
      <c r="E16" s="296"/>
      <c r="F16" s="61" t="s">
        <v>39</v>
      </c>
      <c r="G16" s="62"/>
      <c r="H16" s="65">
        <f t="shared" si="0"/>
        <v>0</v>
      </c>
      <c r="I16" s="66"/>
      <c r="J16" s="62"/>
      <c r="K16" s="65">
        <f t="shared" si="1"/>
        <v>0</v>
      </c>
      <c r="L16" s="66"/>
      <c r="M16" s="62"/>
      <c r="N16" s="65">
        <f t="shared" si="2"/>
        <v>0</v>
      </c>
      <c r="O16" s="66"/>
      <c r="P16" s="62"/>
      <c r="Q16" s="65">
        <f t="shared" si="3"/>
        <v>0</v>
      </c>
      <c r="R16" s="66"/>
      <c r="S16" s="62"/>
      <c r="T16" s="65">
        <f t="shared" si="4"/>
        <v>0</v>
      </c>
      <c r="U16" s="66"/>
      <c r="V16" s="62"/>
      <c r="W16" s="65">
        <f t="shared" si="5"/>
        <v>0</v>
      </c>
      <c r="X16" s="66"/>
      <c r="Y16" s="62"/>
      <c r="Z16" s="65">
        <f t="shared" si="6"/>
        <v>0</v>
      </c>
      <c r="AA16" s="66"/>
      <c r="AB16" s="62"/>
      <c r="AC16" s="65">
        <f t="shared" si="7"/>
        <v>0</v>
      </c>
      <c r="AD16" s="66"/>
      <c r="AE16" s="62"/>
      <c r="AF16" s="65">
        <f t="shared" si="8"/>
        <v>0</v>
      </c>
      <c r="AG16" s="66"/>
      <c r="AH16" s="62"/>
      <c r="AI16" s="52" t="s">
        <v>40</v>
      </c>
    </row>
    <row r="17" spans="1:35" ht="30" hidden="1" customHeight="1">
      <c r="A17" s="283"/>
      <c r="B17" s="313"/>
      <c r="C17" s="313"/>
      <c r="D17" s="301"/>
      <c r="E17" s="296"/>
      <c r="F17" s="61" t="s">
        <v>41</v>
      </c>
      <c r="G17" s="67"/>
      <c r="H17" s="65">
        <f t="shared" si="0"/>
        <v>0</v>
      </c>
      <c r="I17" s="66"/>
      <c r="J17" s="62"/>
      <c r="K17" s="65">
        <f t="shared" si="1"/>
        <v>0</v>
      </c>
      <c r="L17" s="66"/>
      <c r="M17" s="62"/>
      <c r="N17" s="65">
        <f t="shared" si="2"/>
        <v>0</v>
      </c>
      <c r="O17" s="66"/>
      <c r="P17" s="62"/>
      <c r="Q17" s="65">
        <f t="shared" si="3"/>
        <v>0</v>
      </c>
      <c r="R17" s="66"/>
      <c r="S17" s="62"/>
      <c r="T17" s="65">
        <f t="shared" si="4"/>
        <v>0</v>
      </c>
      <c r="U17" s="66"/>
      <c r="V17" s="62"/>
      <c r="W17" s="65">
        <f t="shared" si="5"/>
        <v>0</v>
      </c>
      <c r="X17" s="66"/>
      <c r="Y17" s="62"/>
      <c r="Z17" s="65">
        <f t="shared" si="6"/>
        <v>0</v>
      </c>
      <c r="AA17" s="66"/>
      <c r="AB17" s="62"/>
      <c r="AC17" s="65">
        <f t="shared" si="7"/>
        <v>0</v>
      </c>
      <c r="AD17" s="66"/>
      <c r="AE17" s="62"/>
      <c r="AF17" s="65">
        <f t="shared" si="8"/>
        <v>0</v>
      </c>
      <c r="AG17" s="66"/>
      <c r="AH17" s="68"/>
      <c r="AI17" s="333" t="e">
        <f>AI14/AI8</f>
        <v>#REF!</v>
      </c>
    </row>
    <row r="18" spans="1:35" ht="30" hidden="1" customHeight="1" thickBot="1">
      <c r="A18" s="283"/>
      <c r="B18" s="313"/>
      <c r="C18" s="313"/>
      <c r="D18" s="301"/>
      <c r="E18" s="296"/>
      <c r="F18" s="69" t="s">
        <v>42</v>
      </c>
      <c r="G18" s="70"/>
      <c r="H18" s="71">
        <f t="shared" si="0"/>
        <v>0</v>
      </c>
      <c r="I18" s="72"/>
      <c r="J18" s="73"/>
      <c r="K18" s="71">
        <f t="shared" si="1"/>
        <v>0</v>
      </c>
      <c r="L18" s="72"/>
      <c r="M18" s="73"/>
      <c r="N18" s="71">
        <f t="shared" si="2"/>
        <v>0</v>
      </c>
      <c r="O18" s="72"/>
      <c r="P18" s="73"/>
      <c r="Q18" s="71">
        <f t="shared" si="3"/>
        <v>0</v>
      </c>
      <c r="R18" s="72"/>
      <c r="S18" s="73"/>
      <c r="T18" s="71">
        <f t="shared" si="4"/>
        <v>0</v>
      </c>
      <c r="U18" s="72"/>
      <c r="V18" s="73"/>
      <c r="W18" s="71">
        <f t="shared" si="5"/>
        <v>0</v>
      </c>
      <c r="X18" s="72"/>
      <c r="Y18" s="73"/>
      <c r="Z18" s="71">
        <f t="shared" si="6"/>
        <v>0</v>
      </c>
      <c r="AA18" s="72"/>
      <c r="AB18" s="73"/>
      <c r="AC18" s="71">
        <f t="shared" si="7"/>
        <v>0</v>
      </c>
      <c r="AD18" s="72"/>
      <c r="AE18" s="73"/>
      <c r="AF18" s="71">
        <f t="shared" si="8"/>
        <v>0</v>
      </c>
      <c r="AG18" s="72"/>
      <c r="AH18" s="74"/>
      <c r="AI18" s="333"/>
    </row>
    <row r="19" spans="1:35" ht="15" customHeight="1" thickBot="1">
      <c r="A19" s="302" t="s">
        <v>13</v>
      </c>
      <c r="B19" s="303" t="s">
        <v>14</v>
      </c>
      <c r="C19" s="293" t="s">
        <v>15</v>
      </c>
      <c r="D19" s="303" t="s">
        <v>16</v>
      </c>
      <c r="E19" s="293" t="s">
        <v>17</v>
      </c>
      <c r="F19" s="304" t="s">
        <v>18</v>
      </c>
      <c r="G19" s="281" t="s">
        <v>19</v>
      </c>
      <c r="H19" s="293" t="s">
        <v>20</v>
      </c>
      <c r="I19" s="294" t="s">
        <v>21</v>
      </c>
      <c r="J19" s="281" t="s">
        <v>19</v>
      </c>
      <c r="K19" s="293" t="s">
        <v>20</v>
      </c>
      <c r="L19" s="294" t="s">
        <v>21</v>
      </c>
      <c r="M19" s="281" t="s">
        <v>19</v>
      </c>
      <c r="N19" s="293" t="s">
        <v>20</v>
      </c>
      <c r="O19" s="294" t="s">
        <v>21</v>
      </c>
      <c r="P19" s="281" t="s">
        <v>19</v>
      </c>
      <c r="Q19" s="293" t="s">
        <v>20</v>
      </c>
      <c r="R19" s="294" t="s">
        <v>21</v>
      </c>
      <c r="S19" s="281" t="s">
        <v>19</v>
      </c>
      <c r="T19" s="293" t="s">
        <v>20</v>
      </c>
      <c r="U19" s="294" t="s">
        <v>21</v>
      </c>
      <c r="V19" s="281" t="s">
        <v>19</v>
      </c>
      <c r="W19" s="293" t="s">
        <v>20</v>
      </c>
      <c r="X19" s="294" t="s">
        <v>21</v>
      </c>
      <c r="Y19" s="281" t="s">
        <v>19</v>
      </c>
      <c r="Z19" s="293" t="s">
        <v>20</v>
      </c>
      <c r="AA19" s="294" t="s">
        <v>21</v>
      </c>
      <c r="AB19" s="281" t="s">
        <v>19</v>
      </c>
      <c r="AC19" s="293" t="s">
        <v>20</v>
      </c>
      <c r="AD19" s="294" t="s">
        <v>21</v>
      </c>
      <c r="AE19" s="281" t="s">
        <v>19</v>
      </c>
      <c r="AF19" s="293" t="s">
        <v>20</v>
      </c>
      <c r="AG19" s="294" t="s">
        <v>21</v>
      </c>
      <c r="AH19" s="281" t="s">
        <v>19</v>
      </c>
      <c r="AI19" s="282" t="s">
        <v>22</v>
      </c>
    </row>
    <row r="20" spans="1:35" ht="15" customHeight="1">
      <c r="A20" s="302"/>
      <c r="B20" s="303"/>
      <c r="C20" s="293"/>
      <c r="D20" s="303"/>
      <c r="E20" s="293"/>
      <c r="F20" s="304"/>
      <c r="G20" s="281"/>
      <c r="H20" s="293"/>
      <c r="I20" s="294"/>
      <c r="J20" s="281"/>
      <c r="K20" s="293"/>
      <c r="L20" s="294"/>
      <c r="M20" s="281"/>
      <c r="N20" s="293"/>
      <c r="O20" s="294"/>
      <c r="P20" s="281"/>
      <c r="Q20" s="293"/>
      <c r="R20" s="294"/>
      <c r="S20" s="281"/>
      <c r="T20" s="293"/>
      <c r="U20" s="294"/>
      <c r="V20" s="281"/>
      <c r="W20" s="293"/>
      <c r="X20" s="294"/>
      <c r="Y20" s="281"/>
      <c r="Z20" s="293"/>
      <c r="AA20" s="294"/>
      <c r="AB20" s="281"/>
      <c r="AC20" s="293"/>
      <c r="AD20" s="294"/>
      <c r="AE20" s="281"/>
      <c r="AF20" s="293"/>
      <c r="AG20" s="294"/>
      <c r="AH20" s="281"/>
      <c r="AI20" s="282"/>
    </row>
    <row r="21" spans="1:35" ht="15" customHeight="1">
      <c r="A21" s="283" t="s">
        <v>43</v>
      </c>
      <c r="B21" s="284">
        <v>370</v>
      </c>
      <c r="C21" s="285">
        <v>1900822</v>
      </c>
      <c r="D21" s="295" t="s">
        <v>44</v>
      </c>
      <c r="E21" s="296" t="s">
        <v>45</v>
      </c>
      <c r="F21" s="165" t="s">
        <v>27</v>
      </c>
      <c r="G21" s="62"/>
      <c r="H21" s="63">
        <f t="shared" ref="H21:H29" si="9">G21-I21</f>
        <v>0</v>
      </c>
      <c r="I21" s="64"/>
      <c r="J21" s="62"/>
      <c r="K21" s="63">
        <f t="shared" ref="K21:K29" si="10">J21-L21</f>
        <v>0</v>
      </c>
      <c r="L21" s="64"/>
      <c r="M21" s="62"/>
      <c r="N21" s="63">
        <f t="shared" ref="N21:N29" si="11">M21-O21</f>
        <v>0</v>
      </c>
      <c r="O21" s="64"/>
      <c r="P21" s="62"/>
      <c r="Q21" s="63">
        <f t="shared" ref="Q21:Q29" si="12">P21-R21</f>
        <v>0</v>
      </c>
      <c r="R21" s="64"/>
      <c r="S21" s="62"/>
      <c r="T21" s="63">
        <f t="shared" ref="T21:T29" si="13">S21-U21</f>
        <v>0</v>
      </c>
      <c r="U21" s="64"/>
      <c r="V21" s="62"/>
      <c r="W21" s="63">
        <f t="shared" ref="W21:W29" si="14">V21-X21</f>
        <v>0</v>
      </c>
      <c r="X21" s="64"/>
      <c r="Y21" s="62"/>
      <c r="Z21" s="63">
        <f t="shared" ref="Z21:Z29" si="15">Y21-AA21</f>
        <v>0</v>
      </c>
      <c r="AA21" s="64"/>
      <c r="AB21" s="62"/>
      <c r="AC21" s="63">
        <f t="shared" ref="AC21:AC29" si="16">AB21-AD21</f>
        <v>0</v>
      </c>
      <c r="AD21" s="64"/>
      <c r="AE21" s="62"/>
      <c r="AF21" s="63">
        <f t="shared" ref="AF21:AF29" si="17">AE21-AG21</f>
        <v>0</v>
      </c>
      <c r="AG21" s="64"/>
      <c r="AH21" s="62"/>
      <c r="AI21" s="75" t="s">
        <v>28</v>
      </c>
    </row>
    <row r="22" spans="1:35">
      <c r="A22" s="283"/>
      <c r="B22" s="284"/>
      <c r="C22" s="285"/>
      <c r="D22" s="295"/>
      <c r="E22" s="296"/>
      <c r="F22" s="165" t="s">
        <v>29</v>
      </c>
      <c r="G22" s="62"/>
      <c r="H22" s="65">
        <f t="shared" si="9"/>
        <v>0</v>
      </c>
      <c r="I22" s="66"/>
      <c r="J22" s="62"/>
      <c r="K22" s="65">
        <f t="shared" si="10"/>
        <v>0</v>
      </c>
      <c r="L22" s="66"/>
      <c r="M22" s="62"/>
      <c r="N22" s="65">
        <f t="shared" si="11"/>
        <v>0</v>
      </c>
      <c r="O22" s="66"/>
      <c r="P22" s="62"/>
      <c r="Q22" s="65">
        <f t="shared" si="12"/>
        <v>0</v>
      </c>
      <c r="R22" s="66"/>
      <c r="S22" s="62"/>
      <c r="T22" s="65">
        <f t="shared" si="13"/>
        <v>0</v>
      </c>
      <c r="U22" s="66"/>
      <c r="V22" s="62"/>
      <c r="W22" s="65">
        <f t="shared" si="14"/>
        <v>0</v>
      </c>
      <c r="X22" s="66"/>
      <c r="Y22" s="62"/>
      <c r="Z22" s="65">
        <f t="shared" si="15"/>
        <v>0</v>
      </c>
      <c r="AA22" s="66"/>
      <c r="AB22" s="62"/>
      <c r="AC22" s="65">
        <f t="shared" si="16"/>
        <v>0</v>
      </c>
      <c r="AD22" s="66"/>
      <c r="AE22" s="62"/>
      <c r="AF22" s="65">
        <f t="shared" si="17"/>
        <v>0</v>
      </c>
      <c r="AG22" s="66"/>
      <c r="AH22" s="62"/>
      <c r="AI22" s="154">
        <f>SUM(G21:G29,J21:J29,M21:M29,P21:P29,S21:S29,V21:V29,Y21:Y29,AB21:AB29,AE21:AE29)</f>
        <v>1800000</v>
      </c>
    </row>
    <row r="23" spans="1:35">
      <c r="A23" s="283"/>
      <c r="B23" s="284"/>
      <c r="C23" s="285"/>
      <c r="D23" s="295"/>
      <c r="E23" s="296"/>
      <c r="F23" s="165" t="s">
        <v>30</v>
      </c>
      <c r="G23" s="62"/>
      <c r="H23" s="65">
        <f t="shared" si="9"/>
        <v>0</v>
      </c>
      <c r="I23" s="66"/>
      <c r="J23" s="62"/>
      <c r="K23" s="65">
        <f t="shared" si="10"/>
        <v>0</v>
      </c>
      <c r="L23" s="66"/>
      <c r="M23" s="62"/>
      <c r="N23" s="65">
        <f t="shared" si="11"/>
        <v>0</v>
      </c>
      <c r="O23" s="66"/>
      <c r="P23" s="62"/>
      <c r="Q23" s="65">
        <f t="shared" si="12"/>
        <v>0</v>
      </c>
      <c r="R23" s="66"/>
      <c r="S23" s="62"/>
      <c r="T23" s="65">
        <f t="shared" si="13"/>
        <v>0</v>
      </c>
      <c r="U23" s="66"/>
      <c r="V23" s="62"/>
      <c r="W23" s="65">
        <f t="shared" si="14"/>
        <v>0</v>
      </c>
      <c r="X23" s="66"/>
      <c r="Y23" s="62"/>
      <c r="Z23" s="65">
        <f t="shared" si="15"/>
        <v>0</v>
      </c>
      <c r="AA23" s="66"/>
      <c r="AB23" s="62"/>
      <c r="AC23" s="65">
        <f t="shared" si="16"/>
        <v>0</v>
      </c>
      <c r="AD23" s="66"/>
      <c r="AE23" s="62"/>
      <c r="AF23" s="65">
        <f t="shared" si="17"/>
        <v>0</v>
      </c>
      <c r="AG23" s="66"/>
      <c r="AH23" s="62"/>
      <c r="AI23" s="76" t="s">
        <v>32</v>
      </c>
    </row>
    <row r="24" spans="1:35">
      <c r="A24" s="283"/>
      <c r="B24" s="284"/>
      <c r="C24" s="285"/>
      <c r="D24" s="295"/>
      <c r="E24" s="296"/>
      <c r="F24" s="165" t="s">
        <v>31</v>
      </c>
      <c r="G24" s="62"/>
      <c r="H24" s="65">
        <f t="shared" si="9"/>
        <v>0</v>
      </c>
      <c r="I24" s="66"/>
      <c r="J24" s="62"/>
      <c r="K24" s="65">
        <f t="shared" si="10"/>
        <v>0</v>
      </c>
      <c r="L24" s="66"/>
      <c r="M24" s="62"/>
      <c r="N24" s="65">
        <f t="shared" si="11"/>
        <v>0</v>
      </c>
      <c r="O24" s="66"/>
      <c r="P24" s="62"/>
      <c r="Q24" s="65">
        <f t="shared" si="12"/>
        <v>0</v>
      </c>
      <c r="R24" s="66"/>
      <c r="S24" s="62"/>
      <c r="T24" s="65">
        <f t="shared" si="13"/>
        <v>0</v>
      </c>
      <c r="U24" s="66"/>
      <c r="V24" s="62"/>
      <c r="W24" s="65">
        <f t="shared" si="14"/>
        <v>0</v>
      </c>
      <c r="X24" s="66"/>
      <c r="Y24" s="62"/>
      <c r="Z24" s="65">
        <f t="shared" si="15"/>
        <v>0</v>
      </c>
      <c r="AA24" s="66"/>
      <c r="AB24" s="62"/>
      <c r="AC24" s="65">
        <f t="shared" si="16"/>
        <v>0</v>
      </c>
      <c r="AD24" s="66"/>
      <c r="AE24" s="62"/>
      <c r="AF24" s="65">
        <f t="shared" si="17"/>
        <v>0</v>
      </c>
      <c r="AG24" s="66"/>
      <c r="AH24" s="62"/>
      <c r="AI24" s="154">
        <f>SUM(H21:H29,K21:K29,N21:N29,Q21:Q29,T21:T29,W21:W29,Z21:Z29,AC21:AC29,Z21:Z29,AF21:AF29)</f>
        <v>1000000</v>
      </c>
    </row>
    <row r="25" spans="1:35">
      <c r="A25" s="283"/>
      <c r="B25" s="284"/>
      <c r="C25" s="285"/>
      <c r="D25" s="295"/>
      <c r="E25" s="296"/>
      <c r="F25" s="165" t="s">
        <v>33</v>
      </c>
      <c r="G25" s="62"/>
      <c r="H25" s="65">
        <f t="shared" si="9"/>
        <v>0</v>
      </c>
      <c r="I25" s="66"/>
      <c r="J25" s="62"/>
      <c r="K25" s="65">
        <f t="shared" si="10"/>
        <v>0</v>
      </c>
      <c r="L25" s="66"/>
      <c r="M25" s="62"/>
      <c r="N25" s="65">
        <f t="shared" si="11"/>
        <v>0</v>
      </c>
      <c r="O25" s="66"/>
      <c r="P25" s="62"/>
      <c r="Q25" s="65">
        <f t="shared" si="12"/>
        <v>0</v>
      </c>
      <c r="R25" s="66"/>
      <c r="S25" s="62"/>
      <c r="T25" s="65">
        <f t="shared" si="13"/>
        <v>0</v>
      </c>
      <c r="U25" s="66"/>
      <c r="V25" s="62"/>
      <c r="W25" s="65">
        <f t="shared" si="14"/>
        <v>0</v>
      </c>
      <c r="X25" s="66"/>
      <c r="Y25" s="62"/>
      <c r="Z25" s="65">
        <f t="shared" si="15"/>
        <v>0</v>
      </c>
      <c r="AA25" s="66"/>
      <c r="AB25" s="62"/>
      <c r="AC25" s="65">
        <f t="shared" si="16"/>
        <v>0</v>
      </c>
      <c r="AD25" s="66"/>
      <c r="AE25" s="62"/>
      <c r="AF25" s="65">
        <f t="shared" si="17"/>
        <v>0</v>
      </c>
      <c r="AG25" s="66"/>
      <c r="AH25" s="62"/>
      <c r="AI25" s="76" t="s">
        <v>36</v>
      </c>
    </row>
    <row r="26" spans="1:35">
      <c r="A26" s="283"/>
      <c r="B26" s="284"/>
      <c r="C26" s="285"/>
      <c r="D26" s="295"/>
      <c r="E26" s="296"/>
      <c r="F26" s="165" t="s">
        <v>34</v>
      </c>
      <c r="G26" s="62"/>
      <c r="H26" s="65">
        <f t="shared" si="9"/>
        <v>0</v>
      </c>
      <c r="I26" s="66"/>
      <c r="J26" s="62"/>
      <c r="K26" s="65">
        <f t="shared" si="10"/>
        <v>0</v>
      </c>
      <c r="L26" s="66"/>
      <c r="M26" s="62"/>
      <c r="N26" s="65">
        <f t="shared" si="11"/>
        <v>0</v>
      </c>
      <c r="O26" s="66"/>
      <c r="P26" s="62"/>
      <c r="Q26" s="65">
        <f t="shared" si="12"/>
        <v>0</v>
      </c>
      <c r="R26" s="66"/>
      <c r="S26" s="62"/>
      <c r="T26" s="65">
        <f t="shared" si="13"/>
        <v>0</v>
      </c>
      <c r="U26" s="66"/>
      <c r="V26" s="62"/>
      <c r="W26" s="65">
        <f t="shared" si="14"/>
        <v>0</v>
      </c>
      <c r="X26" s="66"/>
      <c r="Y26" s="62"/>
      <c r="Z26" s="65">
        <f t="shared" si="15"/>
        <v>0</v>
      </c>
      <c r="AA26" s="66"/>
      <c r="AB26" s="62"/>
      <c r="AC26" s="65">
        <f t="shared" si="16"/>
        <v>0</v>
      </c>
      <c r="AD26" s="66"/>
      <c r="AE26" s="62"/>
      <c r="AF26" s="65">
        <f t="shared" si="17"/>
        <v>0</v>
      </c>
      <c r="AG26" s="66"/>
      <c r="AH26" s="62"/>
      <c r="AI26" s="154">
        <f>SUM(I21:I29,L21:L29,O21:O29,R21:R29,U21:U29,X21:X29,AA21:AA29,AD21:AD29,AG21:AG29)</f>
        <v>1000000</v>
      </c>
    </row>
    <row r="27" spans="1:35">
      <c r="A27" s="283"/>
      <c r="B27" s="284"/>
      <c r="C27" s="285"/>
      <c r="D27" s="295"/>
      <c r="E27" s="296"/>
      <c r="F27" s="165" t="s">
        <v>35</v>
      </c>
      <c r="G27" s="77">
        <v>200000</v>
      </c>
      <c r="H27" s="78">
        <f t="shared" si="9"/>
        <v>0</v>
      </c>
      <c r="I27" s="79">
        <v>200000</v>
      </c>
      <c r="J27" s="77">
        <v>200000</v>
      </c>
      <c r="K27" s="78">
        <f t="shared" si="10"/>
        <v>0</v>
      </c>
      <c r="L27" s="79">
        <v>200000</v>
      </c>
      <c r="M27" s="77">
        <v>200000</v>
      </c>
      <c r="N27" s="78">
        <f t="shared" si="11"/>
        <v>0</v>
      </c>
      <c r="O27" s="79">
        <v>200000</v>
      </c>
      <c r="P27" s="77">
        <v>200000</v>
      </c>
      <c r="Q27" s="78">
        <f t="shared" si="12"/>
        <v>0</v>
      </c>
      <c r="R27" s="79">
        <v>200000</v>
      </c>
      <c r="S27" s="77">
        <v>200000</v>
      </c>
      <c r="T27" s="78">
        <f t="shared" si="13"/>
        <v>0</v>
      </c>
      <c r="U27" s="79">
        <v>200000</v>
      </c>
      <c r="V27" s="77">
        <v>200000</v>
      </c>
      <c r="W27" s="78">
        <f t="shared" si="14"/>
        <v>200000</v>
      </c>
      <c r="X27" s="79"/>
      <c r="Y27" s="77">
        <v>200000</v>
      </c>
      <c r="Z27" s="78">
        <f t="shared" si="15"/>
        <v>200000</v>
      </c>
      <c r="AA27" s="79"/>
      <c r="AB27" s="77">
        <v>200000</v>
      </c>
      <c r="AC27" s="78">
        <f t="shared" si="16"/>
        <v>200000</v>
      </c>
      <c r="AD27" s="79"/>
      <c r="AE27" s="77">
        <v>200000</v>
      </c>
      <c r="AF27" s="78">
        <f t="shared" si="17"/>
        <v>200000</v>
      </c>
      <c r="AG27" s="79"/>
      <c r="AH27" s="62"/>
      <c r="AI27" s="76" t="s">
        <v>40</v>
      </c>
    </row>
    <row r="28" spans="1:35">
      <c r="A28" s="283"/>
      <c r="B28" s="284"/>
      <c r="C28" s="285"/>
      <c r="D28" s="295"/>
      <c r="E28" s="296"/>
      <c r="F28" s="165" t="s">
        <v>37</v>
      </c>
      <c r="G28" s="62"/>
      <c r="H28" s="65">
        <f t="shared" si="9"/>
        <v>0</v>
      </c>
      <c r="I28" s="66"/>
      <c r="J28" s="62"/>
      <c r="K28" s="65">
        <f t="shared" si="10"/>
        <v>0</v>
      </c>
      <c r="L28" s="66"/>
      <c r="M28" s="62"/>
      <c r="N28" s="65">
        <f t="shared" si="11"/>
        <v>0</v>
      </c>
      <c r="O28" s="66"/>
      <c r="P28" s="62"/>
      <c r="Q28" s="65">
        <f t="shared" si="12"/>
        <v>0</v>
      </c>
      <c r="R28" s="66"/>
      <c r="S28" s="62"/>
      <c r="T28" s="65">
        <f t="shared" si="13"/>
        <v>0</v>
      </c>
      <c r="U28" s="66"/>
      <c r="V28" s="62"/>
      <c r="W28" s="65">
        <f t="shared" si="14"/>
        <v>0</v>
      </c>
      <c r="X28" s="66"/>
      <c r="Y28" s="62"/>
      <c r="Z28" s="65">
        <f t="shared" si="15"/>
        <v>0</v>
      </c>
      <c r="AA28" s="66"/>
      <c r="AB28" s="62"/>
      <c r="AC28" s="65">
        <f t="shared" si="16"/>
        <v>0</v>
      </c>
      <c r="AD28" s="66"/>
      <c r="AE28" s="62"/>
      <c r="AF28" s="65">
        <f t="shared" si="17"/>
        <v>0</v>
      </c>
      <c r="AG28" s="66"/>
      <c r="AH28" s="62"/>
      <c r="AI28" s="155">
        <f>AI26/AI22</f>
        <v>0.55555555555555558</v>
      </c>
    </row>
    <row r="29" spans="1:35" ht="15.6" customHeight="1" thickBot="1">
      <c r="A29" s="283"/>
      <c r="B29" s="284"/>
      <c r="C29" s="285"/>
      <c r="D29" s="295"/>
      <c r="E29" s="296"/>
      <c r="F29" s="166" t="s">
        <v>38</v>
      </c>
      <c r="G29" s="81"/>
      <c r="H29" s="82">
        <f t="shared" si="9"/>
        <v>0</v>
      </c>
      <c r="I29" s="83"/>
      <c r="J29" s="81"/>
      <c r="K29" s="82">
        <f t="shared" si="10"/>
        <v>0</v>
      </c>
      <c r="L29" s="83"/>
      <c r="M29" s="81"/>
      <c r="N29" s="82">
        <f t="shared" si="11"/>
        <v>0</v>
      </c>
      <c r="O29" s="83"/>
      <c r="P29" s="156"/>
      <c r="Q29" s="157">
        <f t="shared" si="12"/>
        <v>0</v>
      </c>
      <c r="R29" s="158"/>
      <c r="S29" s="159"/>
      <c r="T29" s="160">
        <f t="shared" si="13"/>
        <v>0</v>
      </c>
      <c r="U29" s="161"/>
      <c r="V29" s="162"/>
      <c r="W29" s="160">
        <f t="shared" si="14"/>
        <v>0</v>
      </c>
      <c r="X29" s="161"/>
      <c r="Y29" s="162"/>
      <c r="Z29" s="160">
        <f t="shared" si="15"/>
        <v>0</v>
      </c>
      <c r="AA29" s="161"/>
      <c r="AB29" s="162"/>
      <c r="AC29" s="160">
        <f t="shared" si="16"/>
        <v>0</v>
      </c>
      <c r="AD29" s="161"/>
      <c r="AE29" s="162"/>
      <c r="AF29" s="160">
        <f t="shared" si="17"/>
        <v>0</v>
      </c>
      <c r="AG29" s="161"/>
      <c r="AH29" s="163"/>
      <c r="AI29" s="164"/>
    </row>
    <row r="30" spans="1:35" ht="30" hidden="1" customHeight="1">
      <c r="A30" s="330" t="s">
        <v>13</v>
      </c>
      <c r="B30" s="331" t="s">
        <v>14</v>
      </c>
      <c r="C30" s="324" t="s">
        <v>15</v>
      </c>
      <c r="D30" s="331" t="s">
        <v>16</v>
      </c>
      <c r="E30" s="324" t="s">
        <v>17</v>
      </c>
      <c r="F30" s="329" t="s">
        <v>18</v>
      </c>
      <c r="G30" s="323" t="s">
        <v>19</v>
      </c>
      <c r="H30" s="324" t="s">
        <v>20</v>
      </c>
      <c r="I30" s="325" t="s">
        <v>21</v>
      </c>
      <c r="J30" s="323" t="s">
        <v>19</v>
      </c>
      <c r="K30" s="324" t="s">
        <v>20</v>
      </c>
      <c r="L30" s="325" t="s">
        <v>21</v>
      </c>
      <c r="M30" s="323" t="s">
        <v>19</v>
      </c>
      <c r="N30" s="324" t="s">
        <v>20</v>
      </c>
      <c r="O30" s="325" t="s">
        <v>21</v>
      </c>
      <c r="P30" s="323" t="s">
        <v>19</v>
      </c>
      <c r="Q30" s="324" t="s">
        <v>20</v>
      </c>
      <c r="R30" s="325" t="s">
        <v>21</v>
      </c>
      <c r="S30" s="323" t="s">
        <v>19</v>
      </c>
      <c r="T30" s="324" t="s">
        <v>20</v>
      </c>
      <c r="U30" s="325" t="s">
        <v>21</v>
      </c>
      <c r="V30" s="323" t="s">
        <v>19</v>
      </c>
      <c r="W30" s="324" t="s">
        <v>20</v>
      </c>
      <c r="X30" s="325" t="s">
        <v>21</v>
      </c>
      <c r="Y30" s="323" t="s">
        <v>19</v>
      </c>
      <c r="Z30" s="324" t="s">
        <v>20</v>
      </c>
      <c r="AA30" s="325" t="s">
        <v>21</v>
      </c>
      <c r="AB30" s="323" t="s">
        <v>19</v>
      </c>
      <c r="AC30" s="324" t="s">
        <v>20</v>
      </c>
      <c r="AD30" s="325" t="s">
        <v>21</v>
      </c>
      <c r="AE30" s="323" t="s">
        <v>19</v>
      </c>
      <c r="AF30" s="324" t="s">
        <v>20</v>
      </c>
      <c r="AG30" s="325" t="s">
        <v>21</v>
      </c>
      <c r="AH30" s="323" t="s">
        <v>19</v>
      </c>
      <c r="AI30" s="326" t="s">
        <v>22</v>
      </c>
    </row>
    <row r="31" spans="1:35" ht="30" hidden="1" customHeight="1">
      <c r="A31" s="330"/>
      <c r="B31" s="331"/>
      <c r="C31" s="324"/>
      <c r="D31" s="331"/>
      <c r="E31" s="324"/>
      <c r="F31" s="329"/>
      <c r="G31" s="323"/>
      <c r="H31" s="324"/>
      <c r="I31" s="325"/>
      <c r="J31" s="323"/>
      <c r="K31" s="324"/>
      <c r="L31" s="325"/>
      <c r="M31" s="323"/>
      <c r="N31" s="324"/>
      <c r="O31" s="325"/>
      <c r="P31" s="323"/>
      <c r="Q31" s="324"/>
      <c r="R31" s="325"/>
      <c r="S31" s="323"/>
      <c r="T31" s="324"/>
      <c r="U31" s="325"/>
      <c r="V31" s="323"/>
      <c r="W31" s="324"/>
      <c r="X31" s="325"/>
      <c r="Y31" s="323"/>
      <c r="Z31" s="324"/>
      <c r="AA31" s="325"/>
      <c r="AB31" s="323"/>
      <c r="AC31" s="324"/>
      <c r="AD31" s="325"/>
      <c r="AE31" s="323"/>
      <c r="AF31" s="324"/>
      <c r="AG31" s="325"/>
      <c r="AH31" s="323"/>
      <c r="AI31" s="326"/>
    </row>
    <row r="32" spans="1:35" ht="30" hidden="1" customHeight="1">
      <c r="A32" s="283" t="s">
        <v>46</v>
      </c>
      <c r="B32" s="284">
        <v>1432</v>
      </c>
      <c r="C32" s="285">
        <v>710810</v>
      </c>
      <c r="D32" s="295" t="s">
        <v>47</v>
      </c>
      <c r="E32" s="296" t="s">
        <v>48</v>
      </c>
      <c r="F32" s="61" t="s">
        <v>27</v>
      </c>
      <c r="G32" s="62"/>
      <c r="H32" s="63">
        <f t="shared" ref="H32:H43" si="18">G32-I32</f>
        <v>0</v>
      </c>
      <c r="I32" s="64"/>
      <c r="J32" s="62"/>
      <c r="K32" s="63">
        <f t="shared" ref="K32:K43" si="19">J32-L32</f>
        <v>0</v>
      </c>
      <c r="L32" s="64"/>
      <c r="M32" s="62"/>
      <c r="N32" s="63">
        <f t="shared" ref="N32:N43" si="20">M32-O32</f>
        <v>0</v>
      </c>
      <c r="O32" s="64"/>
      <c r="P32" s="62"/>
      <c r="Q32" s="63">
        <f t="shared" ref="Q32:Q43" si="21">P32-R32</f>
        <v>0</v>
      </c>
      <c r="R32" s="64"/>
      <c r="S32" s="62"/>
      <c r="T32" s="63">
        <f t="shared" ref="T32:T43" si="22">S32-U32</f>
        <v>0</v>
      </c>
      <c r="U32" s="64"/>
      <c r="V32" s="62"/>
      <c r="W32" s="63">
        <f t="shared" ref="W32:W43" si="23">V32-X32</f>
        <v>0</v>
      </c>
      <c r="X32" s="64"/>
      <c r="Y32" s="62"/>
      <c r="Z32" s="63">
        <f t="shared" ref="Z32:Z43" si="24">Y32-AA32</f>
        <v>0</v>
      </c>
      <c r="AA32" s="64"/>
      <c r="AB32" s="62"/>
      <c r="AC32" s="63">
        <f t="shared" ref="AC32:AC43" si="25">AB32-AD32</f>
        <v>0</v>
      </c>
      <c r="AD32" s="64"/>
      <c r="AE32" s="62"/>
      <c r="AF32" s="63">
        <f t="shared" ref="AF32:AF43" si="26">AE32-AG32</f>
        <v>0</v>
      </c>
      <c r="AG32" s="64"/>
      <c r="AH32" s="62"/>
      <c r="AI32" s="75" t="s">
        <v>28</v>
      </c>
    </row>
    <row r="33" spans="1:35" hidden="1">
      <c r="A33" s="283"/>
      <c r="B33" s="284"/>
      <c r="C33" s="285"/>
      <c r="D33" s="295"/>
      <c r="E33" s="296"/>
      <c r="F33" s="61" t="s">
        <v>29</v>
      </c>
      <c r="G33" s="62"/>
      <c r="H33" s="65">
        <f t="shared" si="18"/>
        <v>0</v>
      </c>
      <c r="I33" s="66"/>
      <c r="J33" s="62"/>
      <c r="K33" s="65">
        <f t="shared" si="19"/>
        <v>0</v>
      </c>
      <c r="L33" s="66"/>
      <c r="M33" s="62"/>
      <c r="N33" s="65">
        <f t="shared" si="20"/>
        <v>0</v>
      </c>
      <c r="O33" s="66"/>
      <c r="P33" s="62"/>
      <c r="Q33" s="65">
        <f t="shared" si="21"/>
        <v>0</v>
      </c>
      <c r="R33" s="66"/>
      <c r="S33" s="62"/>
      <c r="T33" s="65">
        <f t="shared" si="22"/>
        <v>0</v>
      </c>
      <c r="U33" s="66"/>
      <c r="V33" s="62"/>
      <c r="W33" s="65">
        <f t="shared" si="23"/>
        <v>0</v>
      </c>
      <c r="X33" s="66"/>
      <c r="Y33" s="62"/>
      <c r="Z33" s="65">
        <f t="shared" si="24"/>
        <v>0</v>
      </c>
      <c r="AA33" s="66"/>
      <c r="AB33" s="62"/>
      <c r="AC33" s="65">
        <f t="shared" si="25"/>
        <v>0</v>
      </c>
      <c r="AD33" s="66"/>
      <c r="AE33" s="62"/>
      <c r="AF33" s="65">
        <f t="shared" si="26"/>
        <v>0</v>
      </c>
      <c r="AG33" s="66"/>
      <c r="AH33" s="62"/>
      <c r="AI33" s="327" t="e">
        <f>SUM(G32:G43,J32:J43,M32:M43,P32:P43,S32:S43,AH32:AH43)+SUM(#REF!,#REF!,#REF!,#REF!,#REF!,#REF!,#REF!,#REF!,#REF!,#REF!,#REF!,#REF!,#REF!,#REF!,#REF!,#REF!,#REF!,#REF!,#REF!,#REF!)</f>
        <v>#REF!</v>
      </c>
    </row>
    <row r="34" spans="1:35" hidden="1">
      <c r="A34" s="283"/>
      <c r="B34" s="284"/>
      <c r="C34" s="285"/>
      <c r="D34" s="295"/>
      <c r="E34" s="296"/>
      <c r="F34" s="61" t="s">
        <v>30</v>
      </c>
      <c r="G34" s="62"/>
      <c r="H34" s="65">
        <f t="shared" si="18"/>
        <v>0</v>
      </c>
      <c r="I34" s="66"/>
      <c r="J34" s="62"/>
      <c r="K34" s="65">
        <f t="shared" si="19"/>
        <v>0</v>
      </c>
      <c r="L34" s="66"/>
      <c r="M34" s="62"/>
      <c r="N34" s="65">
        <f t="shared" si="20"/>
        <v>0</v>
      </c>
      <c r="O34" s="66"/>
      <c r="P34" s="62"/>
      <c r="Q34" s="65">
        <f t="shared" si="21"/>
        <v>0</v>
      </c>
      <c r="R34" s="66"/>
      <c r="S34" s="62"/>
      <c r="T34" s="65">
        <f t="shared" si="22"/>
        <v>0</v>
      </c>
      <c r="U34" s="66"/>
      <c r="V34" s="62"/>
      <c r="W34" s="65">
        <f t="shared" si="23"/>
        <v>0</v>
      </c>
      <c r="X34" s="66"/>
      <c r="Y34" s="62"/>
      <c r="Z34" s="65">
        <f t="shared" si="24"/>
        <v>0</v>
      </c>
      <c r="AA34" s="66"/>
      <c r="AB34" s="62"/>
      <c r="AC34" s="65">
        <f t="shared" si="25"/>
        <v>0</v>
      </c>
      <c r="AD34" s="66"/>
      <c r="AE34" s="62"/>
      <c r="AF34" s="65">
        <f t="shared" si="26"/>
        <v>0</v>
      </c>
      <c r="AG34" s="66"/>
      <c r="AH34" s="62"/>
      <c r="AI34" s="327"/>
    </row>
    <row r="35" spans="1:35" hidden="1">
      <c r="A35" s="283"/>
      <c r="B35" s="284"/>
      <c r="C35" s="285"/>
      <c r="D35" s="295"/>
      <c r="E35" s="296"/>
      <c r="F35" s="61" t="s">
        <v>31</v>
      </c>
      <c r="G35" s="62"/>
      <c r="H35" s="65">
        <f t="shared" si="18"/>
        <v>0</v>
      </c>
      <c r="I35" s="66"/>
      <c r="J35" s="62"/>
      <c r="K35" s="65">
        <f t="shared" si="19"/>
        <v>0</v>
      </c>
      <c r="L35" s="66"/>
      <c r="M35" s="62"/>
      <c r="N35" s="65">
        <f t="shared" si="20"/>
        <v>0</v>
      </c>
      <c r="O35" s="66"/>
      <c r="P35" s="62"/>
      <c r="Q35" s="65">
        <f t="shared" si="21"/>
        <v>0</v>
      </c>
      <c r="R35" s="66"/>
      <c r="S35" s="62"/>
      <c r="T35" s="65">
        <f t="shared" si="22"/>
        <v>0</v>
      </c>
      <c r="U35" s="66"/>
      <c r="V35" s="62"/>
      <c r="W35" s="65">
        <f t="shared" si="23"/>
        <v>0</v>
      </c>
      <c r="X35" s="66"/>
      <c r="Y35" s="62"/>
      <c r="Z35" s="65">
        <f t="shared" si="24"/>
        <v>0</v>
      </c>
      <c r="AA35" s="66"/>
      <c r="AB35" s="62"/>
      <c r="AC35" s="65">
        <f t="shared" si="25"/>
        <v>0</v>
      </c>
      <c r="AD35" s="66"/>
      <c r="AE35" s="62"/>
      <c r="AF35" s="65">
        <f t="shared" si="26"/>
        <v>0</v>
      </c>
      <c r="AG35" s="66"/>
      <c r="AH35" s="62"/>
      <c r="AI35" s="76" t="s">
        <v>32</v>
      </c>
    </row>
    <row r="36" spans="1:35" hidden="1">
      <c r="A36" s="283"/>
      <c r="B36" s="284"/>
      <c r="C36" s="285"/>
      <c r="D36" s="295"/>
      <c r="E36" s="296"/>
      <c r="F36" s="61" t="s">
        <v>33</v>
      </c>
      <c r="G36" s="62"/>
      <c r="H36" s="65">
        <f t="shared" si="18"/>
        <v>0</v>
      </c>
      <c r="I36" s="66"/>
      <c r="J36" s="62"/>
      <c r="K36" s="65">
        <f t="shared" si="19"/>
        <v>0</v>
      </c>
      <c r="L36" s="66"/>
      <c r="M36" s="62"/>
      <c r="N36" s="65">
        <f t="shared" si="20"/>
        <v>0</v>
      </c>
      <c r="O36" s="66"/>
      <c r="P36" s="62"/>
      <c r="Q36" s="65">
        <f t="shared" si="21"/>
        <v>0</v>
      </c>
      <c r="R36" s="66"/>
      <c r="S36" s="62"/>
      <c r="T36" s="65">
        <f t="shared" si="22"/>
        <v>0</v>
      </c>
      <c r="U36" s="66"/>
      <c r="V36" s="62"/>
      <c r="W36" s="65">
        <f t="shared" si="23"/>
        <v>0</v>
      </c>
      <c r="X36" s="66"/>
      <c r="Y36" s="62"/>
      <c r="Z36" s="65">
        <f t="shared" si="24"/>
        <v>0</v>
      </c>
      <c r="AA36" s="66"/>
      <c r="AB36" s="62"/>
      <c r="AC36" s="65">
        <f t="shared" si="25"/>
        <v>0</v>
      </c>
      <c r="AD36" s="66"/>
      <c r="AE36" s="62"/>
      <c r="AF36" s="65">
        <f t="shared" si="26"/>
        <v>0</v>
      </c>
      <c r="AG36" s="66"/>
      <c r="AH36" s="62"/>
      <c r="AI36" s="327">
        <f>SUM(H32:H43,K32:K43,N32:N43,Q32:Q43,T32:T43)</f>
        <v>0</v>
      </c>
    </row>
    <row r="37" spans="1:35" hidden="1">
      <c r="A37" s="283"/>
      <c r="B37" s="284"/>
      <c r="C37" s="285"/>
      <c r="D37" s="295"/>
      <c r="E37" s="296"/>
      <c r="F37" s="61" t="s">
        <v>34</v>
      </c>
      <c r="G37" s="62"/>
      <c r="H37" s="65">
        <f t="shared" si="18"/>
        <v>0</v>
      </c>
      <c r="I37" s="66"/>
      <c r="J37" s="62">
        <v>728430</v>
      </c>
      <c r="K37" s="65">
        <f t="shared" si="19"/>
        <v>0</v>
      </c>
      <c r="L37" s="66">
        <f>SUM(156539+571891)</f>
        <v>728430</v>
      </c>
      <c r="M37" s="62"/>
      <c r="N37" s="65">
        <f t="shared" si="20"/>
        <v>0</v>
      </c>
      <c r="O37" s="66"/>
      <c r="P37" s="62"/>
      <c r="Q37" s="65">
        <f t="shared" si="21"/>
        <v>0</v>
      </c>
      <c r="R37" s="66"/>
      <c r="S37" s="62"/>
      <c r="T37" s="65">
        <f t="shared" si="22"/>
        <v>0</v>
      </c>
      <c r="U37" s="66"/>
      <c r="V37" s="62"/>
      <c r="W37" s="65">
        <f t="shared" si="23"/>
        <v>0</v>
      </c>
      <c r="X37" s="66"/>
      <c r="Y37" s="62"/>
      <c r="Z37" s="65">
        <f t="shared" si="24"/>
        <v>0</v>
      </c>
      <c r="AA37" s="66"/>
      <c r="AB37" s="62"/>
      <c r="AC37" s="65">
        <f t="shared" si="25"/>
        <v>0</v>
      </c>
      <c r="AD37" s="66"/>
      <c r="AE37" s="62"/>
      <c r="AF37" s="65">
        <f t="shared" si="26"/>
        <v>0</v>
      </c>
      <c r="AG37" s="66"/>
      <c r="AH37" s="62"/>
      <c r="AI37" s="327"/>
    </row>
    <row r="38" spans="1:35" hidden="1">
      <c r="A38" s="283"/>
      <c r="B38" s="284"/>
      <c r="C38" s="285"/>
      <c r="D38" s="295"/>
      <c r="E38" s="296"/>
      <c r="F38" s="61" t="s">
        <v>35</v>
      </c>
      <c r="G38" s="62"/>
      <c r="H38" s="65">
        <f t="shared" si="18"/>
        <v>0</v>
      </c>
      <c r="I38" s="66"/>
      <c r="J38" s="62"/>
      <c r="K38" s="65">
        <f t="shared" si="19"/>
        <v>0</v>
      </c>
      <c r="L38" s="66"/>
      <c r="M38" s="62"/>
      <c r="N38" s="65">
        <f t="shared" si="20"/>
        <v>0</v>
      </c>
      <c r="O38" s="66"/>
      <c r="P38" s="62"/>
      <c r="Q38" s="65">
        <f t="shared" si="21"/>
        <v>0</v>
      </c>
      <c r="R38" s="66"/>
      <c r="S38" s="62"/>
      <c r="T38" s="65">
        <f t="shared" si="22"/>
        <v>0</v>
      </c>
      <c r="U38" s="66"/>
      <c r="V38" s="62"/>
      <c r="W38" s="65">
        <f t="shared" si="23"/>
        <v>0</v>
      </c>
      <c r="X38" s="66"/>
      <c r="Y38" s="62"/>
      <c r="Z38" s="65">
        <f t="shared" si="24"/>
        <v>0</v>
      </c>
      <c r="AA38" s="66"/>
      <c r="AB38" s="62"/>
      <c r="AC38" s="65">
        <f t="shared" si="25"/>
        <v>0</v>
      </c>
      <c r="AD38" s="66"/>
      <c r="AE38" s="62"/>
      <c r="AF38" s="65">
        <f t="shared" si="26"/>
        <v>0</v>
      </c>
      <c r="AG38" s="66"/>
      <c r="AH38" s="62"/>
      <c r="AI38" s="76" t="s">
        <v>36</v>
      </c>
    </row>
    <row r="39" spans="1:35" hidden="1">
      <c r="A39" s="283"/>
      <c r="B39" s="284"/>
      <c r="C39" s="285"/>
      <c r="D39" s="295"/>
      <c r="E39" s="296"/>
      <c r="F39" s="61" t="s">
        <v>37</v>
      </c>
      <c r="G39" s="62"/>
      <c r="H39" s="65">
        <f t="shared" si="18"/>
        <v>0</v>
      </c>
      <c r="I39" s="66"/>
      <c r="J39" s="62"/>
      <c r="K39" s="65">
        <f t="shared" si="19"/>
        <v>0</v>
      </c>
      <c r="L39" s="66"/>
      <c r="M39" s="62"/>
      <c r="N39" s="65">
        <f t="shared" si="20"/>
        <v>0</v>
      </c>
      <c r="O39" s="66"/>
      <c r="P39" s="62"/>
      <c r="Q39" s="65">
        <f t="shared" si="21"/>
        <v>0</v>
      </c>
      <c r="R39" s="66"/>
      <c r="S39" s="62"/>
      <c r="T39" s="65">
        <f t="shared" si="22"/>
        <v>0</v>
      </c>
      <c r="U39" s="66"/>
      <c r="V39" s="62"/>
      <c r="W39" s="65">
        <f t="shared" si="23"/>
        <v>0</v>
      </c>
      <c r="X39" s="66"/>
      <c r="Y39" s="62"/>
      <c r="Z39" s="65">
        <f t="shared" si="24"/>
        <v>0</v>
      </c>
      <c r="AA39" s="66"/>
      <c r="AB39" s="62"/>
      <c r="AC39" s="65">
        <f t="shared" si="25"/>
        <v>0</v>
      </c>
      <c r="AD39" s="66"/>
      <c r="AE39" s="62"/>
      <c r="AF39" s="65">
        <f t="shared" si="26"/>
        <v>0</v>
      </c>
      <c r="AG39" s="66"/>
      <c r="AH39" s="62"/>
      <c r="AI39" s="327" t="e">
        <f>SUM(I32:I43,L32:L43,O32:O43,R32:R43,U32:U43)+SUM(#REF!,#REF!,#REF!,#REF!,#REF!,#REF!,#REF!,#REF!,#REF!,#REF!,#REF!,#REF!,#REF!,#REF!,#REF!,#REF!,#REF!,#REF!)</f>
        <v>#REF!</v>
      </c>
    </row>
    <row r="40" spans="1:35" hidden="1">
      <c r="A40" s="283"/>
      <c r="B40" s="284"/>
      <c r="C40" s="285"/>
      <c r="D40" s="295"/>
      <c r="E40" s="296"/>
      <c r="F40" s="61" t="s">
        <v>38</v>
      </c>
      <c r="G40" s="62"/>
      <c r="H40" s="65">
        <f t="shared" si="18"/>
        <v>0</v>
      </c>
      <c r="I40" s="66"/>
      <c r="J40" s="62"/>
      <c r="K40" s="65">
        <f t="shared" si="19"/>
        <v>0</v>
      </c>
      <c r="L40" s="66"/>
      <c r="M40" s="62"/>
      <c r="N40" s="65">
        <f t="shared" si="20"/>
        <v>0</v>
      </c>
      <c r="O40" s="66"/>
      <c r="P40" s="62"/>
      <c r="Q40" s="65">
        <f t="shared" si="21"/>
        <v>0</v>
      </c>
      <c r="R40" s="66"/>
      <c r="S40" s="62"/>
      <c r="T40" s="65">
        <f t="shared" si="22"/>
        <v>0</v>
      </c>
      <c r="U40" s="66"/>
      <c r="V40" s="62"/>
      <c r="W40" s="65">
        <f t="shared" si="23"/>
        <v>0</v>
      </c>
      <c r="X40" s="66"/>
      <c r="Y40" s="62"/>
      <c r="Z40" s="65">
        <f t="shared" si="24"/>
        <v>0</v>
      </c>
      <c r="AA40" s="66"/>
      <c r="AB40" s="62"/>
      <c r="AC40" s="65">
        <f t="shared" si="25"/>
        <v>0</v>
      </c>
      <c r="AD40" s="66"/>
      <c r="AE40" s="62"/>
      <c r="AF40" s="65">
        <f t="shared" si="26"/>
        <v>0</v>
      </c>
      <c r="AG40" s="66"/>
      <c r="AH40" s="62"/>
      <c r="AI40" s="327"/>
    </row>
    <row r="41" spans="1:35" hidden="1">
      <c r="A41" s="283"/>
      <c r="B41" s="284"/>
      <c r="C41" s="285"/>
      <c r="D41" s="295"/>
      <c r="E41" s="296"/>
      <c r="F41" s="61" t="s">
        <v>39</v>
      </c>
      <c r="G41" s="62"/>
      <c r="H41" s="65">
        <f t="shared" si="18"/>
        <v>0</v>
      </c>
      <c r="I41" s="66"/>
      <c r="J41" s="62"/>
      <c r="K41" s="65">
        <f t="shared" si="19"/>
        <v>0</v>
      </c>
      <c r="L41" s="66"/>
      <c r="M41" s="62"/>
      <c r="N41" s="65">
        <f t="shared" si="20"/>
        <v>0</v>
      </c>
      <c r="O41" s="66"/>
      <c r="P41" s="62"/>
      <c r="Q41" s="65">
        <f t="shared" si="21"/>
        <v>0</v>
      </c>
      <c r="R41" s="66"/>
      <c r="S41" s="62"/>
      <c r="T41" s="65">
        <f t="shared" si="22"/>
        <v>0</v>
      </c>
      <c r="U41" s="66"/>
      <c r="V41" s="62"/>
      <c r="W41" s="65">
        <f t="shared" si="23"/>
        <v>0</v>
      </c>
      <c r="X41" s="66"/>
      <c r="Y41" s="62"/>
      <c r="Z41" s="65">
        <f t="shared" si="24"/>
        <v>0</v>
      </c>
      <c r="AA41" s="66"/>
      <c r="AB41" s="62"/>
      <c r="AC41" s="65">
        <f t="shared" si="25"/>
        <v>0</v>
      </c>
      <c r="AD41" s="66"/>
      <c r="AE41" s="62"/>
      <c r="AF41" s="65">
        <f t="shared" si="26"/>
        <v>0</v>
      </c>
      <c r="AG41" s="66"/>
      <c r="AH41" s="62"/>
      <c r="AI41" s="76" t="s">
        <v>40</v>
      </c>
    </row>
    <row r="42" spans="1:35" hidden="1">
      <c r="A42" s="283"/>
      <c r="B42" s="284"/>
      <c r="C42" s="285"/>
      <c r="D42" s="295"/>
      <c r="E42" s="296"/>
      <c r="F42" s="61" t="s">
        <v>41</v>
      </c>
      <c r="G42" s="62"/>
      <c r="H42" s="65">
        <f t="shared" si="18"/>
        <v>0</v>
      </c>
      <c r="I42" s="66"/>
      <c r="J42" s="62"/>
      <c r="K42" s="65">
        <f t="shared" si="19"/>
        <v>0</v>
      </c>
      <c r="L42" s="66"/>
      <c r="M42" s="62"/>
      <c r="N42" s="65">
        <f t="shared" si="20"/>
        <v>0</v>
      </c>
      <c r="O42" s="66"/>
      <c r="P42" s="62"/>
      <c r="Q42" s="65">
        <f t="shared" si="21"/>
        <v>0</v>
      </c>
      <c r="R42" s="66"/>
      <c r="S42" s="62"/>
      <c r="T42" s="65">
        <f t="shared" si="22"/>
        <v>0</v>
      </c>
      <c r="U42" s="66"/>
      <c r="V42" s="62"/>
      <c r="W42" s="65">
        <f t="shared" si="23"/>
        <v>0</v>
      </c>
      <c r="X42" s="66"/>
      <c r="Y42" s="62"/>
      <c r="Z42" s="65">
        <f t="shared" si="24"/>
        <v>0</v>
      </c>
      <c r="AA42" s="66"/>
      <c r="AB42" s="62"/>
      <c r="AC42" s="65">
        <f t="shared" si="25"/>
        <v>0</v>
      </c>
      <c r="AD42" s="66"/>
      <c r="AE42" s="62"/>
      <c r="AF42" s="65">
        <f t="shared" si="26"/>
        <v>0</v>
      </c>
      <c r="AG42" s="66"/>
      <c r="AH42" s="62"/>
      <c r="AI42" s="328" t="e">
        <f>AI39/AI33</f>
        <v>#REF!</v>
      </c>
    </row>
    <row r="43" spans="1:35" ht="15.75" hidden="1" thickBot="1">
      <c r="A43" s="283"/>
      <c r="B43" s="284"/>
      <c r="C43" s="285"/>
      <c r="D43" s="295"/>
      <c r="E43" s="296"/>
      <c r="F43" s="80" t="s">
        <v>42</v>
      </c>
      <c r="G43" s="81"/>
      <c r="H43" s="82">
        <f t="shared" si="18"/>
        <v>0</v>
      </c>
      <c r="I43" s="83"/>
      <c r="J43" s="81"/>
      <c r="K43" s="82">
        <f t="shared" si="19"/>
        <v>0</v>
      </c>
      <c r="L43" s="83"/>
      <c r="M43" s="81"/>
      <c r="N43" s="82">
        <f t="shared" si="20"/>
        <v>0</v>
      </c>
      <c r="O43" s="83"/>
      <c r="P43" s="81"/>
      <c r="Q43" s="82">
        <f t="shared" si="21"/>
        <v>0</v>
      </c>
      <c r="R43" s="83"/>
      <c r="S43" s="81"/>
      <c r="T43" s="82">
        <f t="shared" si="22"/>
        <v>0</v>
      </c>
      <c r="U43" s="83"/>
      <c r="V43" s="81"/>
      <c r="W43" s="82">
        <f t="shared" si="23"/>
        <v>0</v>
      </c>
      <c r="X43" s="83"/>
      <c r="Y43" s="81"/>
      <c r="Z43" s="82">
        <f t="shared" si="24"/>
        <v>0</v>
      </c>
      <c r="AA43" s="83"/>
      <c r="AB43" s="81"/>
      <c r="AC43" s="82">
        <f t="shared" si="25"/>
        <v>0</v>
      </c>
      <c r="AD43" s="83"/>
      <c r="AE43" s="81"/>
      <c r="AF43" s="82">
        <f t="shared" si="26"/>
        <v>0</v>
      </c>
      <c r="AG43" s="83"/>
      <c r="AH43" s="84"/>
      <c r="AI43" s="328"/>
    </row>
    <row r="44" spans="1:35" ht="30" hidden="1" customHeight="1">
      <c r="A44" s="302" t="s">
        <v>13</v>
      </c>
      <c r="B44" s="303" t="s">
        <v>14</v>
      </c>
      <c r="C44" s="293" t="s">
        <v>15</v>
      </c>
      <c r="D44" s="303" t="s">
        <v>16</v>
      </c>
      <c r="E44" s="293" t="s">
        <v>17</v>
      </c>
      <c r="F44" s="329" t="s">
        <v>18</v>
      </c>
      <c r="G44" s="323" t="s">
        <v>19</v>
      </c>
      <c r="H44" s="324" t="s">
        <v>20</v>
      </c>
      <c r="I44" s="325" t="s">
        <v>21</v>
      </c>
      <c r="J44" s="323" t="s">
        <v>19</v>
      </c>
      <c r="K44" s="324" t="s">
        <v>20</v>
      </c>
      <c r="L44" s="325" t="s">
        <v>21</v>
      </c>
      <c r="M44" s="323" t="s">
        <v>19</v>
      </c>
      <c r="N44" s="324" t="s">
        <v>20</v>
      </c>
      <c r="O44" s="325" t="s">
        <v>21</v>
      </c>
      <c r="P44" s="323" t="s">
        <v>19</v>
      </c>
      <c r="Q44" s="324" t="s">
        <v>20</v>
      </c>
      <c r="R44" s="325" t="s">
        <v>21</v>
      </c>
      <c r="S44" s="323" t="s">
        <v>19</v>
      </c>
      <c r="T44" s="324" t="s">
        <v>20</v>
      </c>
      <c r="U44" s="325" t="s">
        <v>21</v>
      </c>
      <c r="V44" s="323" t="s">
        <v>19</v>
      </c>
      <c r="W44" s="324" t="s">
        <v>20</v>
      </c>
      <c r="X44" s="325" t="s">
        <v>21</v>
      </c>
      <c r="Y44" s="323" t="s">
        <v>19</v>
      </c>
      <c r="Z44" s="324" t="s">
        <v>20</v>
      </c>
      <c r="AA44" s="325" t="s">
        <v>21</v>
      </c>
      <c r="AB44" s="323" t="s">
        <v>19</v>
      </c>
      <c r="AC44" s="324" t="s">
        <v>20</v>
      </c>
      <c r="AD44" s="325" t="s">
        <v>21</v>
      </c>
      <c r="AE44" s="323" t="s">
        <v>19</v>
      </c>
      <c r="AF44" s="324" t="s">
        <v>20</v>
      </c>
      <c r="AG44" s="325" t="s">
        <v>21</v>
      </c>
      <c r="AH44" s="323" t="s">
        <v>19</v>
      </c>
      <c r="AI44" s="326" t="s">
        <v>22</v>
      </c>
    </row>
    <row r="45" spans="1:35" ht="30" hidden="1" customHeight="1">
      <c r="A45" s="302"/>
      <c r="B45" s="303"/>
      <c r="C45" s="293"/>
      <c r="D45" s="303"/>
      <c r="E45" s="293"/>
      <c r="F45" s="329"/>
      <c r="G45" s="323"/>
      <c r="H45" s="324"/>
      <c r="I45" s="325"/>
      <c r="J45" s="323"/>
      <c r="K45" s="324"/>
      <c r="L45" s="325"/>
      <c r="M45" s="323"/>
      <c r="N45" s="324"/>
      <c r="O45" s="325"/>
      <c r="P45" s="323"/>
      <c r="Q45" s="324"/>
      <c r="R45" s="325"/>
      <c r="S45" s="323"/>
      <c r="T45" s="324"/>
      <c r="U45" s="325"/>
      <c r="V45" s="323"/>
      <c r="W45" s="324"/>
      <c r="X45" s="325"/>
      <c r="Y45" s="323"/>
      <c r="Z45" s="324"/>
      <c r="AA45" s="325"/>
      <c r="AB45" s="323"/>
      <c r="AC45" s="324"/>
      <c r="AD45" s="325"/>
      <c r="AE45" s="323"/>
      <c r="AF45" s="324"/>
      <c r="AG45" s="325"/>
      <c r="AH45" s="323"/>
      <c r="AI45" s="326"/>
    </row>
    <row r="46" spans="1:35" ht="30" hidden="1" customHeight="1">
      <c r="A46" s="283" t="s">
        <v>49</v>
      </c>
      <c r="B46" s="284">
        <v>1779</v>
      </c>
      <c r="C46" s="285">
        <v>902325</v>
      </c>
      <c r="D46" s="295" t="s">
        <v>50</v>
      </c>
      <c r="E46" s="296" t="s">
        <v>48</v>
      </c>
      <c r="F46" s="61" t="s">
        <v>27</v>
      </c>
      <c r="G46" s="62"/>
      <c r="H46" s="63">
        <f t="shared" ref="H46:H57" si="27">G46-I46</f>
        <v>0</v>
      </c>
      <c r="I46" s="64"/>
      <c r="J46" s="62"/>
      <c r="K46" s="63">
        <f t="shared" ref="K46:K57" si="28">J46-L46</f>
        <v>0</v>
      </c>
      <c r="L46" s="64"/>
      <c r="M46" s="62"/>
      <c r="N46" s="63">
        <f t="shared" ref="N46:N57" si="29">M46-O46</f>
        <v>0</v>
      </c>
      <c r="O46" s="64"/>
      <c r="P46" s="62"/>
      <c r="Q46" s="63">
        <f t="shared" ref="Q46:Q57" si="30">P46-R46</f>
        <v>0</v>
      </c>
      <c r="R46" s="64"/>
      <c r="S46" s="62"/>
      <c r="T46" s="63">
        <f t="shared" ref="T46:T57" si="31">S46-U46</f>
        <v>0</v>
      </c>
      <c r="U46" s="64"/>
      <c r="V46" s="62"/>
      <c r="W46" s="63">
        <f t="shared" ref="W46:W57" si="32">V46-X46</f>
        <v>0</v>
      </c>
      <c r="X46" s="64"/>
      <c r="Y46" s="62"/>
      <c r="Z46" s="63">
        <f t="shared" ref="Z46:Z57" si="33">Y46-AA46</f>
        <v>0</v>
      </c>
      <c r="AA46" s="64"/>
      <c r="AB46" s="62"/>
      <c r="AC46" s="63">
        <f t="shared" ref="AC46:AC57" si="34">AB46-AD46</f>
        <v>0</v>
      </c>
      <c r="AD46" s="64"/>
      <c r="AE46" s="62"/>
      <c r="AF46" s="63">
        <f t="shared" ref="AF46:AF57" si="35">AE46-AG46</f>
        <v>0</v>
      </c>
      <c r="AG46" s="64"/>
      <c r="AH46" s="62"/>
      <c r="AI46" s="75" t="s">
        <v>28</v>
      </c>
    </row>
    <row r="47" spans="1:35" hidden="1">
      <c r="A47" s="283"/>
      <c r="B47" s="284"/>
      <c r="C47" s="285"/>
      <c r="D47" s="295"/>
      <c r="E47" s="296"/>
      <c r="F47" s="61" t="s">
        <v>29</v>
      </c>
      <c r="G47" s="62"/>
      <c r="H47" s="65">
        <f t="shared" si="27"/>
        <v>0</v>
      </c>
      <c r="I47" s="66"/>
      <c r="J47" s="62"/>
      <c r="K47" s="65">
        <f t="shared" si="28"/>
        <v>0</v>
      </c>
      <c r="L47" s="66"/>
      <c r="M47" s="62"/>
      <c r="N47" s="65">
        <f t="shared" si="29"/>
        <v>0</v>
      </c>
      <c r="O47" s="66"/>
      <c r="P47" s="62"/>
      <c r="Q47" s="65">
        <f t="shared" si="30"/>
        <v>0</v>
      </c>
      <c r="R47" s="66"/>
      <c r="S47" s="62"/>
      <c r="T47" s="65">
        <f t="shared" si="31"/>
        <v>0</v>
      </c>
      <c r="U47" s="66"/>
      <c r="V47" s="62"/>
      <c r="W47" s="65">
        <f t="shared" si="32"/>
        <v>0</v>
      </c>
      <c r="X47" s="66"/>
      <c r="Y47" s="62"/>
      <c r="Z47" s="65">
        <f t="shared" si="33"/>
        <v>0</v>
      </c>
      <c r="AA47" s="66"/>
      <c r="AB47" s="62"/>
      <c r="AC47" s="65">
        <f t="shared" si="34"/>
        <v>0</v>
      </c>
      <c r="AD47" s="66"/>
      <c r="AE47" s="62"/>
      <c r="AF47" s="65">
        <f t="shared" si="35"/>
        <v>0</v>
      </c>
      <c r="AG47" s="66"/>
      <c r="AH47" s="62"/>
      <c r="AI47" s="327" t="e">
        <f>SUM(G46:G57,J46:J57,M46:M57,P46:P57,S46:S57,AH46:AH57)+SUM(#REF!,#REF!,#REF!,#REF!,#REF!,#REF!,#REF!,#REF!,#REF!,#REF!,#REF!,#REF!,#REF!,#REF!,#REF!,#REF!,#REF!,#REF!,#REF!,#REF!)</f>
        <v>#REF!</v>
      </c>
    </row>
    <row r="48" spans="1:35" hidden="1">
      <c r="A48" s="283"/>
      <c r="B48" s="284"/>
      <c r="C48" s="285"/>
      <c r="D48" s="295"/>
      <c r="E48" s="296"/>
      <c r="F48" s="61" t="s">
        <v>30</v>
      </c>
      <c r="G48" s="62"/>
      <c r="H48" s="65">
        <f t="shared" si="27"/>
        <v>0</v>
      </c>
      <c r="I48" s="66"/>
      <c r="J48" s="62"/>
      <c r="K48" s="65">
        <f t="shared" si="28"/>
        <v>0</v>
      </c>
      <c r="L48" s="66"/>
      <c r="M48" s="62"/>
      <c r="N48" s="65">
        <f t="shared" si="29"/>
        <v>0</v>
      </c>
      <c r="O48" s="66"/>
      <c r="P48" s="62"/>
      <c r="Q48" s="65">
        <f t="shared" si="30"/>
        <v>0</v>
      </c>
      <c r="R48" s="66"/>
      <c r="S48" s="62"/>
      <c r="T48" s="65">
        <f t="shared" si="31"/>
        <v>0</v>
      </c>
      <c r="U48" s="66"/>
      <c r="V48" s="62"/>
      <c r="W48" s="65">
        <f t="shared" si="32"/>
        <v>0</v>
      </c>
      <c r="X48" s="66"/>
      <c r="Y48" s="62"/>
      <c r="Z48" s="65">
        <f t="shared" si="33"/>
        <v>0</v>
      </c>
      <c r="AA48" s="66"/>
      <c r="AB48" s="62"/>
      <c r="AC48" s="65">
        <f t="shared" si="34"/>
        <v>0</v>
      </c>
      <c r="AD48" s="66"/>
      <c r="AE48" s="62"/>
      <c r="AF48" s="65">
        <f t="shared" si="35"/>
        <v>0</v>
      </c>
      <c r="AG48" s="66"/>
      <c r="AH48" s="62"/>
      <c r="AI48" s="327"/>
    </row>
    <row r="49" spans="1:35" hidden="1">
      <c r="A49" s="283"/>
      <c r="B49" s="284"/>
      <c r="C49" s="285"/>
      <c r="D49" s="295"/>
      <c r="E49" s="296"/>
      <c r="F49" s="61" t="s">
        <v>31</v>
      </c>
      <c r="G49" s="62"/>
      <c r="H49" s="65">
        <f t="shared" si="27"/>
        <v>0</v>
      </c>
      <c r="I49" s="66"/>
      <c r="J49" s="62"/>
      <c r="K49" s="65">
        <f t="shared" si="28"/>
        <v>0</v>
      </c>
      <c r="L49" s="66"/>
      <c r="M49" s="62"/>
      <c r="N49" s="65">
        <f t="shared" si="29"/>
        <v>0</v>
      </c>
      <c r="O49" s="66"/>
      <c r="P49" s="62"/>
      <c r="Q49" s="65">
        <f t="shared" si="30"/>
        <v>0</v>
      </c>
      <c r="R49" s="66"/>
      <c r="S49" s="62"/>
      <c r="T49" s="65">
        <f t="shared" si="31"/>
        <v>0</v>
      </c>
      <c r="U49" s="66"/>
      <c r="V49" s="62"/>
      <c r="W49" s="65">
        <f t="shared" si="32"/>
        <v>0</v>
      </c>
      <c r="X49" s="66"/>
      <c r="Y49" s="62"/>
      <c r="Z49" s="65">
        <f t="shared" si="33"/>
        <v>0</v>
      </c>
      <c r="AA49" s="66"/>
      <c r="AB49" s="62"/>
      <c r="AC49" s="65">
        <f t="shared" si="34"/>
        <v>0</v>
      </c>
      <c r="AD49" s="66"/>
      <c r="AE49" s="62"/>
      <c r="AF49" s="65">
        <f t="shared" si="35"/>
        <v>0</v>
      </c>
      <c r="AG49" s="66"/>
      <c r="AH49" s="62"/>
      <c r="AI49" s="76" t="s">
        <v>32</v>
      </c>
    </row>
    <row r="50" spans="1:35" hidden="1">
      <c r="A50" s="283"/>
      <c r="B50" s="284"/>
      <c r="C50" s="285"/>
      <c r="D50" s="295"/>
      <c r="E50" s="296"/>
      <c r="F50" s="61" t="s">
        <v>33</v>
      </c>
      <c r="G50" s="62"/>
      <c r="H50" s="65">
        <f t="shared" si="27"/>
        <v>0</v>
      </c>
      <c r="I50" s="66"/>
      <c r="J50" s="62"/>
      <c r="K50" s="65">
        <f t="shared" si="28"/>
        <v>0</v>
      </c>
      <c r="L50" s="66"/>
      <c r="M50" s="62"/>
      <c r="N50" s="65">
        <f t="shared" si="29"/>
        <v>0</v>
      </c>
      <c r="O50" s="66"/>
      <c r="P50" s="62"/>
      <c r="Q50" s="65">
        <f t="shared" si="30"/>
        <v>0</v>
      </c>
      <c r="R50" s="66"/>
      <c r="S50" s="62"/>
      <c r="T50" s="65">
        <f t="shared" si="31"/>
        <v>0</v>
      </c>
      <c r="U50" s="66"/>
      <c r="V50" s="62"/>
      <c r="W50" s="65">
        <f t="shared" si="32"/>
        <v>0</v>
      </c>
      <c r="X50" s="66"/>
      <c r="Y50" s="62"/>
      <c r="Z50" s="65">
        <f t="shared" si="33"/>
        <v>0</v>
      </c>
      <c r="AA50" s="66"/>
      <c r="AB50" s="62"/>
      <c r="AC50" s="65">
        <f t="shared" si="34"/>
        <v>0</v>
      </c>
      <c r="AD50" s="66"/>
      <c r="AE50" s="62"/>
      <c r="AF50" s="65">
        <f t="shared" si="35"/>
        <v>0</v>
      </c>
      <c r="AG50" s="66"/>
      <c r="AH50" s="62"/>
      <c r="AI50" s="327">
        <f>SUM(H46:H57,K46:K57,N46:N57,Q46:Q57,T46:T57)</f>
        <v>0</v>
      </c>
    </row>
    <row r="51" spans="1:35" hidden="1">
      <c r="A51" s="283"/>
      <c r="B51" s="284"/>
      <c r="C51" s="285"/>
      <c r="D51" s="295"/>
      <c r="E51" s="296"/>
      <c r="F51" s="61" t="s">
        <v>34</v>
      </c>
      <c r="G51" s="62">
        <v>1957054</v>
      </c>
      <c r="H51" s="65">
        <f t="shared" si="27"/>
        <v>0</v>
      </c>
      <c r="I51" s="66">
        <v>1957054</v>
      </c>
      <c r="J51" s="62">
        <f>SUM(201568+37680)</f>
        <v>239248</v>
      </c>
      <c r="K51" s="65">
        <f t="shared" si="28"/>
        <v>0</v>
      </c>
      <c r="L51" s="66">
        <f>SUM(32490+206758)</f>
        <v>239248</v>
      </c>
      <c r="M51" s="62"/>
      <c r="N51" s="65">
        <f t="shared" si="29"/>
        <v>0</v>
      </c>
      <c r="O51" s="66"/>
      <c r="P51" s="62"/>
      <c r="Q51" s="65">
        <f t="shared" si="30"/>
        <v>0</v>
      </c>
      <c r="R51" s="66"/>
      <c r="S51" s="62"/>
      <c r="T51" s="65">
        <f t="shared" si="31"/>
        <v>0</v>
      </c>
      <c r="U51" s="66"/>
      <c r="V51" s="62"/>
      <c r="W51" s="65">
        <f t="shared" si="32"/>
        <v>0</v>
      </c>
      <c r="X51" s="66"/>
      <c r="Y51" s="62"/>
      <c r="Z51" s="65">
        <f t="shared" si="33"/>
        <v>0</v>
      </c>
      <c r="AA51" s="66"/>
      <c r="AB51" s="62"/>
      <c r="AC51" s="65">
        <f t="shared" si="34"/>
        <v>0</v>
      </c>
      <c r="AD51" s="66"/>
      <c r="AE51" s="62"/>
      <c r="AF51" s="65">
        <f t="shared" si="35"/>
        <v>0</v>
      </c>
      <c r="AG51" s="66"/>
      <c r="AH51" s="62"/>
      <c r="AI51" s="327"/>
    </row>
    <row r="52" spans="1:35" hidden="1">
      <c r="A52" s="283"/>
      <c r="B52" s="284"/>
      <c r="C52" s="285"/>
      <c r="D52" s="295"/>
      <c r="E52" s="296"/>
      <c r="F52" s="61" t="s">
        <v>35</v>
      </c>
      <c r="G52" s="62"/>
      <c r="H52" s="65">
        <f t="shared" si="27"/>
        <v>0</v>
      </c>
      <c r="I52" s="66"/>
      <c r="J52" s="62"/>
      <c r="K52" s="65">
        <f t="shared" si="28"/>
        <v>0</v>
      </c>
      <c r="L52" s="66"/>
      <c r="M52" s="62"/>
      <c r="N52" s="65">
        <f t="shared" si="29"/>
        <v>0</v>
      </c>
      <c r="O52" s="66"/>
      <c r="P52" s="62"/>
      <c r="Q52" s="65">
        <f t="shared" si="30"/>
        <v>0</v>
      </c>
      <c r="R52" s="66"/>
      <c r="S52" s="62"/>
      <c r="T52" s="65">
        <f t="shared" si="31"/>
        <v>0</v>
      </c>
      <c r="U52" s="66"/>
      <c r="V52" s="62"/>
      <c r="W52" s="65">
        <f t="shared" si="32"/>
        <v>0</v>
      </c>
      <c r="X52" s="66"/>
      <c r="Y52" s="62"/>
      <c r="Z52" s="65">
        <f t="shared" si="33"/>
        <v>0</v>
      </c>
      <c r="AA52" s="66"/>
      <c r="AB52" s="62"/>
      <c r="AC52" s="65">
        <f t="shared" si="34"/>
        <v>0</v>
      </c>
      <c r="AD52" s="66"/>
      <c r="AE52" s="62"/>
      <c r="AF52" s="65">
        <f t="shared" si="35"/>
        <v>0</v>
      </c>
      <c r="AG52" s="66"/>
      <c r="AH52" s="62"/>
      <c r="AI52" s="76" t="s">
        <v>36</v>
      </c>
    </row>
    <row r="53" spans="1:35" hidden="1">
      <c r="A53" s="283"/>
      <c r="B53" s="284"/>
      <c r="C53" s="285"/>
      <c r="D53" s="295"/>
      <c r="E53" s="296"/>
      <c r="F53" s="61" t="s">
        <v>37</v>
      </c>
      <c r="G53" s="62"/>
      <c r="H53" s="65">
        <f t="shared" si="27"/>
        <v>0</v>
      </c>
      <c r="I53" s="66"/>
      <c r="J53" s="62"/>
      <c r="K53" s="65">
        <f t="shared" si="28"/>
        <v>0</v>
      </c>
      <c r="L53" s="66"/>
      <c r="M53" s="62"/>
      <c r="N53" s="65">
        <f t="shared" si="29"/>
        <v>0</v>
      </c>
      <c r="O53" s="66"/>
      <c r="P53" s="62"/>
      <c r="Q53" s="65">
        <f t="shared" si="30"/>
        <v>0</v>
      </c>
      <c r="R53" s="66"/>
      <c r="S53" s="62"/>
      <c r="T53" s="65">
        <f t="shared" si="31"/>
        <v>0</v>
      </c>
      <c r="U53" s="66"/>
      <c r="V53" s="62"/>
      <c r="W53" s="65">
        <f t="shared" si="32"/>
        <v>0</v>
      </c>
      <c r="X53" s="66"/>
      <c r="Y53" s="62"/>
      <c r="Z53" s="65">
        <f t="shared" si="33"/>
        <v>0</v>
      </c>
      <c r="AA53" s="66"/>
      <c r="AB53" s="62"/>
      <c r="AC53" s="65">
        <f t="shared" si="34"/>
        <v>0</v>
      </c>
      <c r="AD53" s="66"/>
      <c r="AE53" s="62"/>
      <c r="AF53" s="65">
        <f t="shared" si="35"/>
        <v>0</v>
      </c>
      <c r="AG53" s="66"/>
      <c r="AH53" s="62"/>
      <c r="AI53" s="327" t="e">
        <f>SUM(I46:I57,L46:L57,O46:O57,R46:R57,U46:U57)+SUM(#REF!,#REF!,#REF!,#REF!,#REF!,#REF!,#REF!,#REF!,#REF!,#REF!,#REF!,#REF!,#REF!,#REF!,#REF!,#REF!,#REF!,#REF!)</f>
        <v>#REF!</v>
      </c>
    </row>
    <row r="54" spans="1:35" hidden="1">
      <c r="A54" s="283"/>
      <c r="B54" s="284"/>
      <c r="C54" s="285"/>
      <c r="D54" s="295"/>
      <c r="E54" s="296"/>
      <c r="F54" s="61" t="s">
        <v>38</v>
      </c>
      <c r="G54" s="62"/>
      <c r="H54" s="65">
        <f t="shared" si="27"/>
        <v>0</v>
      </c>
      <c r="I54" s="66"/>
      <c r="J54" s="62"/>
      <c r="K54" s="65">
        <f t="shared" si="28"/>
        <v>0</v>
      </c>
      <c r="L54" s="66"/>
      <c r="M54" s="62"/>
      <c r="N54" s="65">
        <f t="shared" si="29"/>
        <v>0</v>
      </c>
      <c r="O54" s="66"/>
      <c r="P54" s="62"/>
      <c r="Q54" s="65">
        <f t="shared" si="30"/>
        <v>0</v>
      </c>
      <c r="R54" s="66"/>
      <c r="S54" s="62"/>
      <c r="T54" s="65">
        <f t="shared" si="31"/>
        <v>0</v>
      </c>
      <c r="U54" s="66"/>
      <c r="V54" s="62"/>
      <c r="W54" s="65">
        <f t="shared" si="32"/>
        <v>0</v>
      </c>
      <c r="X54" s="66"/>
      <c r="Y54" s="62"/>
      <c r="Z54" s="65">
        <f t="shared" si="33"/>
        <v>0</v>
      </c>
      <c r="AA54" s="66"/>
      <c r="AB54" s="62"/>
      <c r="AC54" s="65">
        <f t="shared" si="34"/>
        <v>0</v>
      </c>
      <c r="AD54" s="66"/>
      <c r="AE54" s="62"/>
      <c r="AF54" s="65">
        <f t="shared" si="35"/>
        <v>0</v>
      </c>
      <c r="AG54" s="66"/>
      <c r="AH54" s="62"/>
      <c r="AI54" s="327"/>
    </row>
    <row r="55" spans="1:35" hidden="1">
      <c r="A55" s="283"/>
      <c r="B55" s="284"/>
      <c r="C55" s="285"/>
      <c r="D55" s="295"/>
      <c r="E55" s="296"/>
      <c r="F55" s="61" t="s">
        <v>39</v>
      </c>
      <c r="G55" s="62"/>
      <c r="H55" s="65">
        <f t="shared" si="27"/>
        <v>0</v>
      </c>
      <c r="I55" s="66"/>
      <c r="J55" s="62"/>
      <c r="K55" s="65">
        <f t="shared" si="28"/>
        <v>0</v>
      </c>
      <c r="L55" s="66"/>
      <c r="M55" s="62"/>
      <c r="N55" s="65">
        <f t="shared" si="29"/>
        <v>0</v>
      </c>
      <c r="O55" s="66"/>
      <c r="P55" s="62"/>
      <c r="Q55" s="65">
        <f t="shared" si="30"/>
        <v>0</v>
      </c>
      <c r="R55" s="66"/>
      <c r="S55" s="62"/>
      <c r="T55" s="65">
        <f t="shared" si="31"/>
        <v>0</v>
      </c>
      <c r="U55" s="66"/>
      <c r="V55" s="62"/>
      <c r="W55" s="65">
        <f t="shared" si="32"/>
        <v>0</v>
      </c>
      <c r="X55" s="66"/>
      <c r="Y55" s="62"/>
      <c r="Z55" s="65">
        <f t="shared" si="33"/>
        <v>0</v>
      </c>
      <c r="AA55" s="66"/>
      <c r="AB55" s="62"/>
      <c r="AC55" s="65">
        <f t="shared" si="34"/>
        <v>0</v>
      </c>
      <c r="AD55" s="66"/>
      <c r="AE55" s="62"/>
      <c r="AF55" s="65">
        <f t="shared" si="35"/>
        <v>0</v>
      </c>
      <c r="AG55" s="66"/>
      <c r="AH55" s="62"/>
      <c r="AI55" s="76" t="s">
        <v>40</v>
      </c>
    </row>
    <row r="56" spans="1:35" hidden="1">
      <c r="A56" s="283"/>
      <c r="B56" s="284"/>
      <c r="C56" s="285"/>
      <c r="D56" s="295"/>
      <c r="E56" s="296"/>
      <c r="F56" s="61" t="s">
        <v>41</v>
      </c>
      <c r="G56" s="62"/>
      <c r="H56" s="65">
        <f t="shared" si="27"/>
        <v>0</v>
      </c>
      <c r="I56" s="66"/>
      <c r="J56" s="62"/>
      <c r="K56" s="65">
        <f t="shared" si="28"/>
        <v>0</v>
      </c>
      <c r="L56" s="66"/>
      <c r="M56" s="62"/>
      <c r="N56" s="65">
        <f t="shared" si="29"/>
        <v>0</v>
      </c>
      <c r="O56" s="66"/>
      <c r="P56" s="62"/>
      <c r="Q56" s="65">
        <f t="shared" si="30"/>
        <v>0</v>
      </c>
      <c r="R56" s="66"/>
      <c r="S56" s="62"/>
      <c r="T56" s="65">
        <f t="shared" si="31"/>
        <v>0</v>
      </c>
      <c r="U56" s="66"/>
      <c r="V56" s="62"/>
      <c r="W56" s="65">
        <f t="shared" si="32"/>
        <v>0</v>
      </c>
      <c r="X56" s="66"/>
      <c r="Y56" s="62"/>
      <c r="Z56" s="65">
        <f t="shared" si="33"/>
        <v>0</v>
      </c>
      <c r="AA56" s="66"/>
      <c r="AB56" s="62"/>
      <c r="AC56" s="65">
        <f t="shared" si="34"/>
        <v>0</v>
      </c>
      <c r="AD56" s="66"/>
      <c r="AE56" s="62"/>
      <c r="AF56" s="65">
        <f t="shared" si="35"/>
        <v>0</v>
      </c>
      <c r="AG56" s="66"/>
      <c r="AH56" s="62"/>
      <c r="AI56" s="328" t="e">
        <f>AI53/AI47</f>
        <v>#REF!</v>
      </c>
    </row>
    <row r="57" spans="1:35" ht="15.75" hidden="1" thickBot="1">
      <c r="A57" s="283"/>
      <c r="B57" s="284"/>
      <c r="C57" s="285"/>
      <c r="D57" s="295"/>
      <c r="E57" s="296"/>
      <c r="F57" s="80" t="s">
        <v>42</v>
      </c>
      <c r="G57" s="81"/>
      <c r="H57" s="82">
        <f t="shared" si="27"/>
        <v>0</v>
      </c>
      <c r="I57" s="83"/>
      <c r="J57" s="81"/>
      <c r="K57" s="82">
        <f t="shared" si="28"/>
        <v>0</v>
      </c>
      <c r="L57" s="83"/>
      <c r="M57" s="81"/>
      <c r="N57" s="82">
        <f t="shared" si="29"/>
        <v>0</v>
      </c>
      <c r="O57" s="83"/>
      <c r="P57" s="81"/>
      <c r="Q57" s="82">
        <f t="shared" si="30"/>
        <v>0</v>
      </c>
      <c r="R57" s="83"/>
      <c r="S57" s="81"/>
      <c r="T57" s="82">
        <f t="shared" si="31"/>
        <v>0</v>
      </c>
      <c r="U57" s="83"/>
      <c r="V57" s="81"/>
      <c r="W57" s="82">
        <f t="shared" si="32"/>
        <v>0</v>
      </c>
      <c r="X57" s="83"/>
      <c r="Y57" s="81"/>
      <c r="Z57" s="82">
        <f t="shared" si="33"/>
        <v>0</v>
      </c>
      <c r="AA57" s="83"/>
      <c r="AB57" s="81"/>
      <c r="AC57" s="82">
        <f t="shared" si="34"/>
        <v>0</v>
      </c>
      <c r="AD57" s="83"/>
      <c r="AE57" s="81"/>
      <c r="AF57" s="82">
        <f t="shared" si="35"/>
        <v>0</v>
      </c>
      <c r="AG57" s="83"/>
      <c r="AH57" s="84"/>
      <c r="AI57" s="328"/>
    </row>
    <row r="58" spans="1:35" ht="30" hidden="1" customHeight="1">
      <c r="A58" s="302" t="s">
        <v>13</v>
      </c>
      <c r="B58" s="303" t="s">
        <v>14</v>
      </c>
      <c r="C58" s="293" t="s">
        <v>15</v>
      </c>
      <c r="D58" s="303" t="s">
        <v>16</v>
      </c>
      <c r="E58" s="293" t="s">
        <v>17</v>
      </c>
      <c r="F58" s="329" t="s">
        <v>18</v>
      </c>
      <c r="G58" s="323" t="s">
        <v>19</v>
      </c>
      <c r="H58" s="324" t="s">
        <v>20</v>
      </c>
      <c r="I58" s="325" t="s">
        <v>21</v>
      </c>
      <c r="J58" s="323" t="s">
        <v>19</v>
      </c>
      <c r="K58" s="324" t="s">
        <v>20</v>
      </c>
      <c r="L58" s="325" t="s">
        <v>21</v>
      </c>
      <c r="M58" s="323" t="s">
        <v>19</v>
      </c>
      <c r="N58" s="324" t="s">
        <v>20</v>
      </c>
      <c r="O58" s="325" t="s">
        <v>21</v>
      </c>
      <c r="P58" s="323" t="s">
        <v>19</v>
      </c>
      <c r="Q58" s="324" t="s">
        <v>20</v>
      </c>
      <c r="R58" s="325" t="s">
        <v>21</v>
      </c>
      <c r="S58" s="323" t="s">
        <v>19</v>
      </c>
      <c r="T58" s="324" t="s">
        <v>20</v>
      </c>
      <c r="U58" s="325" t="s">
        <v>21</v>
      </c>
      <c r="V58" s="323" t="s">
        <v>19</v>
      </c>
      <c r="W58" s="324" t="s">
        <v>20</v>
      </c>
      <c r="X58" s="325" t="s">
        <v>21</v>
      </c>
      <c r="Y58" s="323" t="s">
        <v>19</v>
      </c>
      <c r="Z58" s="324" t="s">
        <v>20</v>
      </c>
      <c r="AA58" s="325" t="s">
        <v>21</v>
      </c>
      <c r="AB58" s="323" t="s">
        <v>19</v>
      </c>
      <c r="AC58" s="324" t="s">
        <v>20</v>
      </c>
      <c r="AD58" s="325" t="s">
        <v>21</v>
      </c>
      <c r="AE58" s="323" t="s">
        <v>19</v>
      </c>
      <c r="AF58" s="324" t="s">
        <v>20</v>
      </c>
      <c r="AG58" s="325" t="s">
        <v>21</v>
      </c>
      <c r="AH58" s="323" t="s">
        <v>19</v>
      </c>
      <c r="AI58" s="326" t="s">
        <v>22</v>
      </c>
    </row>
    <row r="59" spans="1:35" ht="30" hidden="1" customHeight="1">
      <c r="A59" s="302"/>
      <c r="B59" s="303"/>
      <c r="C59" s="293"/>
      <c r="D59" s="303"/>
      <c r="E59" s="293"/>
      <c r="F59" s="329"/>
      <c r="G59" s="323"/>
      <c r="H59" s="324"/>
      <c r="I59" s="325"/>
      <c r="J59" s="323"/>
      <c r="K59" s="324"/>
      <c r="L59" s="325"/>
      <c r="M59" s="323"/>
      <c r="N59" s="324"/>
      <c r="O59" s="325"/>
      <c r="P59" s="323"/>
      <c r="Q59" s="324"/>
      <c r="R59" s="325"/>
      <c r="S59" s="323"/>
      <c r="T59" s="324"/>
      <c r="U59" s="325"/>
      <c r="V59" s="323"/>
      <c r="W59" s="324"/>
      <c r="X59" s="325"/>
      <c r="Y59" s="323"/>
      <c r="Z59" s="324"/>
      <c r="AA59" s="325"/>
      <c r="AB59" s="323"/>
      <c r="AC59" s="324"/>
      <c r="AD59" s="325"/>
      <c r="AE59" s="323"/>
      <c r="AF59" s="324"/>
      <c r="AG59" s="325"/>
      <c r="AH59" s="323"/>
      <c r="AI59" s="326"/>
    </row>
    <row r="60" spans="1:35" ht="30" hidden="1" customHeight="1">
      <c r="A60" s="283" t="s">
        <v>51</v>
      </c>
      <c r="B60" s="284">
        <v>1588</v>
      </c>
      <c r="C60" s="285">
        <v>800745</v>
      </c>
      <c r="D60" s="295" t="s">
        <v>52</v>
      </c>
      <c r="E60" s="296" t="s">
        <v>48</v>
      </c>
      <c r="F60" s="61" t="s">
        <v>27</v>
      </c>
      <c r="G60" s="62"/>
      <c r="H60" s="63">
        <f t="shared" ref="H60:H71" si="36">G60-I60</f>
        <v>0</v>
      </c>
      <c r="I60" s="64"/>
      <c r="J60" s="62"/>
      <c r="K60" s="63">
        <f t="shared" ref="K60:K71" si="37">J60-L60</f>
        <v>0</v>
      </c>
      <c r="L60" s="64"/>
      <c r="M60" s="62"/>
      <c r="N60" s="63">
        <f t="shared" ref="N60:N71" si="38">M60-O60</f>
        <v>0</v>
      </c>
      <c r="O60" s="64"/>
      <c r="P60" s="62"/>
      <c r="Q60" s="63">
        <f t="shared" ref="Q60:Q71" si="39">P60-R60</f>
        <v>0</v>
      </c>
      <c r="R60" s="64"/>
      <c r="S60" s="62"/>
      <c r="T60" s="63">
        <f t="shared" ref="T60:T71" si="40">S60-U60</f>
        <v>0</v>
      </c>
      <c r="U60" s="64"/>
      <c r="V60" s="62"/>
      <c r="W60" s="63">
        <f t="shared" ref="W60:W71" si="41">V60-X60</f>
        <v>0</v>
      </c>
      <c r="X60" s="64"/>
      <c r="Y60" s="62"/>
      <c r="Z60" s="63">
        <f t="shared" ref="Z60:Z71" si="42">Y60-AA60</f>
        <v>0</v>
      </c>
      <c r="AA60" s="64"/>
      <c r="AB60" s="62"/>
      <c r="AC60" s="63">
        <f t="shared" ref="AC60:AC71" si="43">AB60-AD60</f>
        <v>0</v>
      </c>
      <c r="AD60" s="64"/>
      <c r="AE60" s="62"/>
      <c r="AF60" s="63">
        <f t="shared" ref="AF60:AF71" si="44">AE60-AG60</f>
        <v>0</v>
      </c>
      <c r="AG60" s="64"/>
      <c r="AH60" s="62"/>
      <c r="AI60" s="75" t="s">
        <v>28</v>
      </c>
    </row>
    <row r="61" spans="1:35" hidden="1">
      <c r="A61" s="283"/>
      <c r="B61" s="284"/>
      <c r="C61" s="285"/>
      <c r="D61" s="295"/>
      <c r="E61" s="296"/>
      <c r="F61" s="61" t="s">
        <v>29</v>
      </c>
      <c r="G61" s="62">
        <v>1132128</v>
      </c>
      <c r="H61" s="65">
        <f t="shared" si="36"/>
        <v>0</v>
      </c>
      <c r="I61" s="66">
        <v>1132128</v>
      </c>
      <c r="J61" s="62"/>
      <c r="K61" s="65">
        <f t="shared" si="37"/>
        <v>0</v>
      </c>
      <c r="L61" s="66"/>
      <c r="M61" s="62"/>
      <c r="N61" s="65">
        <f t="shared" si="38"/>
        <v>0</v>
      </c>
      <c r="O61" s="66"/>
      <c r="P61" s="62"/>
      <c r="Q61" s="65">
        <f t="shared" si="39"/>
        <v>0</v>
      </c>
      <c r="R61" s="66"/>
      <c r="S61" s="62"/>
      <c r="T61" s="65">
        <f t="shared" si="40"/>
        <v>0</v>
      </c>
      <c r="U61" s="66"/>
      <c r="V61" s="62"/>
      <c r="W61" s="65">
        <f t="shared" si="41"/>
        <v>0</v>
      </c>
      <c r="X61" s="66"/>
      <c r="Y61" s="62"/>
      <c r="Z61" s="65">
        <f t="shared" si="42"/>
        <v>0</v>
      </c>
      <c r="AA61" s="66"/>
      <c r="AB61" s="62"/>
      <c r="AC61" s="65">
        <f t="shared" si="43"/>
        <v>0</v>
      </c>
      <c r="AD61" s="66"/>
      <c r="AE61" s="62"/>
      <c r="AF61" s="65">
        <f t="shared" si="44"/>
        <v>0</v>
      </c>
      <c r="AG61" s="66"/>
      <c r="AH61" s="62"/>
      <c r="AI61" s="327" t="e">
        <f>SUM(G60:G71,J60:J71,M60:M71,P60:P71,S60:S71,AH60:AH71)+SUM(#REF!,#REF!,#REF!,#REF!,#REF!,#REF!,#REF!,#REF!,#REF!,#REF!,#REF!,#REF!,#REF!,#REF!,#REF!,#REF!,#REF!,#REF!,#REF!,#REF!)</f>
        <v>#REF!</v>
      </c>
    </row>
    <row r="62" spans="1:35" hidden="1">
      <c r="A62" s="283"/>
      <c r="B62" s="284"/>
      <c r="C62" s="285"/>
      <c r="D62" s="295"/>
      <c r="E62" s="296"/>
      <c r="F62" s="61" t="s">
        <v>30</v>
      </c>
      <c r="G62" s="62"/>
      <c r="H62" s="65">
        <f t="shared" si="36"/>
        <v>0</v>
      </c>
      <c r="I62" s="66"/>
      <c r="J62" s="62"/>
      <c r="K62" s="65">
        <f t="shared" si="37"/>
        <v>0</v>
      </c>
      <c r="L62" s="66"/>
      <c r="M62" s="62"/>
      <c r="N62" s="65">
        <f t="shared" si="38"/>
        <v>0</v>
      </c>
      <c r="O62" s="66"/>
      <c r="P62" s="62"/>
      <c r="Q62" s="65">
        <f t="shared" si="39"/>
        <v>0</v>
      </c>
      <c r="R62" s="66"/>
      <c r="S62" s="62"/>
      <c r="T62" s="65">
        <f t="shared" si="40"/>
        <v>0</v>
      </c>
      <c r="U62" s="66"/>
      <c r="V62" s="62"/>
      <c r="W62" s="65">
        <f t="shared" si="41"/>
        <v>0</v>
      </c>
      <c r="X62" s="66"/>
      <c r="Y62" s="62"/>
      <c r="Z62" s="65">
        <f t="shared" si="42"/>
        <v>0</v>
      </c>
      <c r="AA62" s="66"/>
      <c r="AB62" s="62"/>
      <c r="AC62" s="65">
        <f t="shared" si="43"/>
        <v>0</v>
      </c>
      <c r="AD62" s="66"/>
      <c r="AE62" s="62"/>
      <c r="AF62" s="65">
        <f t="shared" si="44"/>
        <v>0</v>
      </c>
      <c r="AG62" s="66"/>
      <c r="AH62" s="62"/>
      <c r="AI62" s="327"/>
    </row>
    <row r="63" spans="1:35" hidden="1">
      <c r="A63" s="283"/>
      <c r="B63" s="284"/>
      <c r="C63" s="285"/>
      <c r="D63" s="295"/>
      <c r="E63" s="296"/>
      <c r="F63" s="61" t="s">
        <v>31</v>
      </c>
      <c r="G63" s="62"/>
      <c r="H63" s="65">
        <f t="shared" si="36"/>
        <v>0</v>
      </c>
      <c r="I63" s="66"/>
      <c r="J63" s="62"/>
      <c r="K63" s="65">
        <f t="shared" si="37"/>
        <v>0</v>
      </c>
      <c r="L63" s="66"/>
      <c r="M63" s="62"/>
      <c r="N63" s="65">
        <f t="shared" si="38"/>
        <v>0</v>
      </c>
      <c r="O63" s="66"/>
      <c r="P63" s="62"/>
      <c r="Q63" s="65">
        <f t="shared" si="39"/>
        <v>0</v>
      </c>
      <c r="R63" s="66"/>
      <c r="S63" s="62"/>
      <c r="T63" s="65">
        <f t="shared" si="40"/>
        <v>0</v>
      </c>
      <c r="U63" s="66"/>
      <c r="V63" s="62"/>
      <c r="W63" s="65">
        <f t="shared" si="41"/>
        <v>0</v>
      </c>
      <c r="X63" s="66"/>
      <c r="Y63" s="62"/>
      <c r="Z63" s="65">
        <f t="shared" si="42"/>
        <v>0</v>
      </c>
      <c r="AA63" s="66"/>
      <c r="AB63" s="62"/>
      <c r="AC63" s="65">
        <f t="shared" si="43"/>
        <v>0</v>
      </c>
      <c r="AD63" s="66"/>
      <c r="AE63" s="62"/>
      <c r="AF63" s="65">
        <f t="shared" si="44"/>
        <v>0</v>
      </c>
      <c r="AG63" s="66"/>
      <c r="AH63" s="62"/>
      <c r="AI63" s="76" t="s">
        <v>32</v>
      </c>
    </row>
    <row r="64" spans="1:35" hidden="1">
      <c r="A64" s="283"/>
      <c r="B64" s="284"/>
      <c r="C64" s="285"/>
      <c r="D64" s="295"/>
      <c r="E64" s="296"/>
      <c r="F64" s="61" t="s">
        <v>33</v>
      </c>
      <c r="G64" s="62"/>
      <c r="H64" s="65">
        <f t="shared" si="36"/>
        <v>0</v>
      </c>
      <c r="I64" s="66"/>
      <c r="J64" s="62"/>
      <c r="K64" s="65">
        <f t="shared" si="37"/>
        <v>0</v>
      </c>
      <c r="L64" s="66"/>
      <c r="M64" s="62"/>
      <c r="N64" s="65">
        <f t="shared" si="38"/>
        <v>0</v>
      </c>
      <c r="O64" s="66"/>
      <c r="P64" s="62"/>
      <c r="Q64" s="65">
        <f t="shared" si="39"/>
        <v>0</v>
      </c>
      <c r="R64" s="66"/>
      <c r="S64" s="62"/>
      <c r="T64" s="65">
        <f t="shared" si="40"/>
        <v>0</v>
      </c>
      <c r="U64" s="66"/>
      <c r="V64" s="62"/>
      <c r="W64" s="65">
        <f t="shared" si="41"/>
        <v>0</v>
      </c>
      <c r="X64" s="66"/>
      <c r="Y64" s="62"/>
      <c r="Z64" s="65">
        <f t="shared" si="42"/>
        <v>0</v>
      </c>
      <c r="AA64" s="66"/>
      <c r="AB64" s="62"/>
      <c r="AC64" s="65">
        <f t="shared" si="43"/>
        <v>0</v>
      </c>
      <c r="AD64" s="66"/>
      <c r="AE64" s="62"/>
      <c r="AF64" s="65">
        <f t="shared" si="44"/>
        <v>0</v>
      </c>
      <c r="AG64" s="66"/>
      <c r="AH64" s="62"/>
      <c r="AI64" s="327">
        <f>SUM(H60:H71,K60:K71,N60:N71,Q60:Q71,T60:T71)</f>
        <v>0</v>
      </c>
    </row>
    <row r="65" spans="1:35" hidden="1">
      <c r="A65" s="283"/>
      <c r="B65" s="284"/>
      <c r="C65" s="285"/>
      <c r="D65" s="295"/>
      <c r="E65" s="296"/>
      <c r="F65" s="61" t="s">
        <v>34</v>
      </c>
      <c r="G65" s="62"/>
      <c r="H65" s="65">
        <f t="shared" si="36"/>
        <v>0</v>
      </c>
      <c r="I65" s="66"/>
      <c r="J65" s="62"/>
      <c r="K65" s="65">
        <f t="shared" si="37"/>
        <v>0</v>
      </c>
      <c r="L65" s="66"/>
      <c r="M65" s="62"/>
      <c r="N65" s="65">
        <f t="shared" si="38"/>
        <v>0</v>
      </c>
      <c r="O65" s="66"/>
      <c r="P65" s="62"/>
      <c r="Q65" s="65">
        <f t="shared" si="39"/>
        <v>0</v>
      </c>
      <c r="R65" s="66"/>
      <c r="S65" s="62"/>
      <c r="T65" s="65">
        <f t="shared" si="40"/>
        <v>0</v>
      </c>
      <c r="U65" s="66"/>
      <c r="V65" s="62"/>
      <c r="W65" s="65">
        <f t="shared" si="41"/>
        <v>0</v>
      </c>
      <c r="X65" s="66"/>
      <c r="Y65" s="62"/>
      <c r="Z65" s="65">
        <f t="shared" si="42"/>
        <v>0</v>
      </c>
      <c r="AA65" s="66"/>
      <c r="AB65" s="62"/>
      <c r="AC65" s="65">
        <f t="shared" si="43"/>
        <v>0</v>
      </c>
      <c r="AD65" s="66"/>
      <c r="AE65" s="62"/>
      <c r="AF65" s="65">
        <f t="shared" si="44"/>
        <v>0</v>
      </c>
      <c r="AG65" s="66"/>
      <c r="AH65" s="62"/>
      <c r="AI65" s="327"/>
    </row>
    <row r="66" spans="1:35" hidden="1">
      <c r="A66" s="283"/>
      <c r="B66" s="284"/>
      <c r="C66" s="285"/>
      <c r="D66" s="295"/>
      <c r="E66" s="296"/>
      <c r="F66" s="61" t="s">
        <v>35</v>
      </c>
      <c r="G66" s="62"/>
      <c r="H66" s="65">
        <f t="shared" si="36"/>
        <v>0</v>
      </c>
      <c r="I66" s="66"/>
      <c r="J66" s="62"/>
      <c r="K66" s="65">
        <f t="shared" si="37"/>
        <v>0</v>
      </c>
      <c r="L66" s="66"/>
      <c r="M66" s="62"/>
      <c r="N66" s="65">
        <f t="shared" si="38"/>
        <v>0</v>
      </c>
      <c r="O66" s="66"/>
      <c r="P66" s="62"/>
      <c r="Q66" s="65">
        <f t="shared" si="39"/>
        <v>0</v>
      </c>
      <c r="R66" s="66"/>
      <c r="S66" s="62"/>
      <c r="T66" s="65">
        <f t="shared" si="40"/>
        <v>0</v>
      </c>
      <c r="U66" s="66"/>
      <c r="V66" s="62"/>
      <c r="W66" s="65">
        <f t="shared" si="41"/>
        <v>0</v>
      </c>
      <c r="X66" s="66"/>
      <c r="Y66" s="62"/>
      <c r="Z66" s="65">
        <f t="shared" si="42"/>
        <v>0</v>
      </c>
      <c r="AA66" s="66"/>
      <c r="AB66" s="62"/>
      <c r="AC66" s="65">
        <f t="shared" si="43"/>
        <v>0</v>
      </c>
      <c r="AD66" s="66"/>
      <c r="AE66" s="62"/>
      <c r="AF66" s="65">
        <f t="shared" si="44"/>
        <v>0</v>
      </c>
      <c r="AG66" s="66"/>
      <c r="AH66" s="62"/>
      <c r="AI66" s="76" t="s">
        <v>36</v>
      </c>
    </row>
    <row r="67" spans="1:35" hidden="1">
      <c r="A67" s="283"/>
      <c r="B67" s="284"/>
      <c r="C67" s="285"/>
      <c r="D67" s="295"/>
      <c r="E67" s="296"/>
      <c r="F67" s="61" t="s">
        <v>37</v>
      </c>
      <c r="G67" s="62"/>
      <c r="H67" s="65">
        <f t="shared" si="36"/>
        <v>0</v>
      </c>
      <c r="I67" s="66"/>
      <c r="J67" s="62"/>
      <c r="K67" s="65">
        <f t="shared" si="37"/>
        <v>0</v>
      </c>
      <c r="L67" s="66"/>
      <c r="M67" s="62"/>
      <c r="N67" s="65">
        <f t="shared" si="38"/>
        <v>0</v>
      </c>
      <c r="O67" s="66"/>
      <c r="P67" s="62"/>
      <c r="Q67" s="65">
        <f t="shared" si="39"/>
        <v>0</v>
      </c>
      <c r="R67" s="66"/>
      <c r="S67" s="62"/>
      <c r="T67" s="65">
        <f t="shared" si="40"/>
        <v>0</v>
      </c>
      <c r="U67" s="66"/>
      <c r="V67" s="62"/>
      <c r="W67" s="65">
        <f t="shared" si="41"/>
        <v>0</v>
      </c>
      <c r="X67" s="66"/>
      <c r="Y67" s="62"/>
      <c r="Z67" s="65">
        <f t="shared" si="42"/>
        <v>0</v>
      </c>
      <c r="AA67" s="66"/>
      <c r="AB67" s="62"/>
      <c r="AC67" s="65">
        <f t="shared" si="43"/>
        <v>0</v>
      </c>
      <c r="AD67" s="66"/>
      <c r="AE67" s="62"/>
      <c r="AF67" s="65">
        <f t="shared" si="44"/>
        <v>0</v>
      </c>
      <c r="AG67" s="66"/>
      <c r="AH67" s="62"/>
      <c r="AI67" s="327" t="e">
        <f>SUM(I60:I71,L60:L71,O60:O71,R60:R71,U60:U71)+SUM(#REF!,#REF!,#REF!,#REF!,#REF!,#REF!,#REF!,#REF!,#REF!,#REF!,#REF!,#REF!,#REF!,#REF!,#REF!,#REF!,#REF!,#REF!)</f>
        <v>#REF!</v>
      </c>
    </row>
    <row r="68" spans="1:35" hidden="1">
      <c r="A68" s="283"/>
      <c r="B68" s="284"/>
      <c r="C68" s="285"/>
      <c r="D68" s="295"/>
      <c r="E68" s="296"/>
      <c r="F68" s="61" t="s">
        <v>38</v>
      </c>
      <c r="G68" s="62"/>
      <c r="H68" s="65">
        <f t="shared" si="36"/>
        <v>0</v>
      </c>
      <c r="I68" s="66"/>
      <c r="J68" s="62"/>
      <c r="K68" s="65">
        <f t="shared" si="37"/>
        <v>0</v>
      </c>
      <c r="L68" s="66"/>
      <c r="M68" s="62"/>
      <c r="N68" s="65">
        <f t="shared" si="38"/>
        <v>0</v>
      </c>
      <c r="O68" s="66"/>
      <c r="P68" s="62"/>
      <c r="Q68" s="65">
        <f t="shared" si="39"/>
        <v>0</v>
      </c>
      <c r="R68" s="66"/>
      <c r="S68" s="62"/>
      <c r="T68" s="65">
        <f t="shared" si="40"/>
        <v>0</v>
      </c>
      <c r="U68" s="66"/>
      <c r="V68" s="62"/>
      <c r="W68" s="65">
        <f t="shared" si="41"/>
        <v>0</v>
      </c>
      <c r="X68" s="66"/>
      <c r="Y68" s="62"/>
      <c r="Z68" s="65">
        <f t="shared" si="42"/>
        <v>0</v>
      </c>
      <c r="AA68" s="66"/>
      <c r="AB68" s="62"/>
      <c r="AC68" s="65">
        <f t="shared" si="43"/>
        <v>0</v>
      </c>
      <c r="AD68" s="66"/>
      <c r="AE68" s="62"/>
      <c r="AF68" s="65">
        <f t="shared" si="44"/>
        <v>0</v>
      </c>
      <c r="AG68" s="66"/>
      <c r="AH68" s="62"/>
      <c r="AI68" s="327"/>
    </row>
    <row r="69" spans="1:35" hidden="1">
      <c r="A69" s="283"/>
      <c r="B69" s="284"/>
      <c r="C69" s="285"/>
      <c r="D69" s="295"/>
      <c r="E69" s="296"/>
      <c r="F69" s="61" t="s">
        <v>39</v>
      </c>
      <c r="G69" s="62"/>
      <c r="H69" s="65">
        <f t="shared" si="36"/>
        <v>0</v>
      </c>
      <c r="I69" s="66"/>
      <c r="J69" s="62"/>
      <c r="K69" s="65">
        <f t="shared" si="37"/>
        <v>0</v>
      </c>
      <c r="L69" s="66"/>
      <c r="M69" s="62"/>
      <c r="N69" s="65">
        <f t="shared" si="38"/>
        <v>0</v>
      </c>
      <c r="O69" s="66"/>
      <c r="P69" s="62"/>
      <c r="Q69" s="65">
        <f t="shared" si="39"/>
        <v>0</v>
      </c>
      <c r="R69" s="66"/>
      <c r="S69" s="62"/>
      <c r="T69" s="65">
        <f t="shared" si="40"/>
        <v>0</v>
      </c>
      <c r="U69" s="66"/>
      <c r="V69" s="62"/>
      <c r="W69" s="65">
        <f t="shared" si="41"/>
        <v>0</v>
      </c>
      <c r="X69" s="66"/>
      <c r="Y69" s="62"/>
      <c r="Z69" s="65">
        <f t="shared" si="42"/>
        <v>0</v>
      </c>
      <c r="AA69" s="66"/>
      <c r="AB69" s="62"/>
      <c r="AC69" s="65">
        <f t="shared" si="43"/>
        <v>0</v>
      </c>
      <c r="AD69" s="66"/>
      <c r="AE69" s="62"/>
      <c r="AF69" s="65">
        <f t="shared" si="44"/>
        <v>0</v>
      </c>
      <c r="AG69" s="66"/>
      <c r="AH69" s="62"/>
      <c r="AI69" s="76" t="s">
        <v>40</v>
      </c>
    </row>
    <row r="70" spans="1:35" hidden="1">
      <c r="A70" s="283"/>
      <c r="B70" s="284"/>
      <c r="C70" s="285"/>
      <c r="D70" s="295"/>
      <c r="E70" s="296"/>
      <c r="F70" s="61" t="s">
        <v>41</v>
      </c>
      <c r="G70" s="62"/>
      <c r="H70" s="65">
        <f t="shared" si="36"/>
        <v>0</v>
      </c>
      <c r="I70" s="66"/>
      <c r="J70" s="62"/>
      <c r="K70" s="65">
        <f t="shared" si="37"/>
        <v>0</v>
      </c>
      <c r="L70" s="66"/>
      <c r="M70" s="62"/>
      <c r="N70" s="65">
        <f t="shared" si="38"/>
        <v>0</v>
      </c>
      <c r="O70" s="66"/>
      <c r="P70" s="62"/>
      <c r="Q70" s="65">
        <f t="shared" si="39"/>
        <v>0</v>
      </c>
      <c r="R70" s="66"/>
      <c r="S70" s="62"/>
      <c r="T70" s="65">
        <f t="shared" si="40"/>
        <v>0</v>
      </c>
      <c r="U70" s="66"/>
      <c r="V70" s="62"/>
      <c r="W70" s="65">
        <f t="shared" si="41"/>
        <v>0</v>
      </c>
      <c r="X70" s="66"/>
      <c r="Y70" s="62"/>
      <c r="Z70" s="65">
        <f t="shared" si="42"/>
        <v>0</v>
      </c>
      <c r="AA70" s="66"/>
      <c r="AB70" s="62"/>
      <c r="AC70" s="65">
        <f t="shared" si="43"/>
        <v>0</v>
      </c>
      <c r="AD70" s="66"/>
      <c r="AE70" s="62"/>
      <c r="AF70" s="65">
        <f t="shared" si="44"/>
        <v>0</v>
      </c>
      <c r="AG70" s="66"/>
      <c r="AH70" s="62"/>
      <c r="AI70" s="328" t="e">
        <f>AI67/AI61</f>
        <v>#REF!</v>
      </c>
    </row>
    <row r="71" spans="1:35" ht="15.75" hidden="1" thickBot="1">
      <c r="A71" s="283"/>
      <c r="B71" s="284"/>
      <c r="C71" s="285"/>
      <c r="D71" s="295"/>
      <c r="E71" s="296"/>
      <c r="F71" s="69" t="s">
        <v>42</v>
      </c>
      <c r="G71" s="73"/>
      <c r="H71" s="71">
        <f t="shared" si="36"/>
        <v>0</v>
      </c>
      <c r="I71" s="72"/>
      <c r="J71" s="73"/>
      <c r="K71" s="71">
        <f t="shared" si="37"/>
        <v>0</v>
      </c>
      <c r="L71" s="72"/>
      <c r="M71" s="73"/>
      <c r="N71" s="71">
        <f t="shared" si="38"/>
        <v>0</v>
      </c>
      <c r="O71" s="72"/>
      <c r="P71" s="73"/>
      <c r="Q71" s="71">
        <f t="shared" si="39"/>
        <v>0</v>
      </c>
      <c r="R71" s="72"/>
      <c r="S71" s="73"/>
      <c r="T71" s="71">
        <f t="shared" si="40"/>
        <v>0</v>
      </c>
      <c r="U71" s="72"/>
      <c r="V71" s="73"/>
      <c r="W71" s="71">
        <f t="shared" si="41"/>
        <v>0</v>
      </c>
      <c r="X71" s="72"/>
      <c r="Y71" s="73"/>
      <c r="Z71" s="71">
        <f t="shared" si="42"/>
        <v>0</v>
      </c>
      <c r="AA71" s="72"/>
      <c r="AB71" s="73"/>
      <c r="AC71" s="71">
        <f t="shared" si="43"/>
        <v>0</v>
      </c>
      <c r="AD71" s="72"/>
      <c r="AE71" s="73"/>
      <c r="AF71" s="71">
        <f t="shared" si="44"/>
        <v>0</v>
      </c>
      <c r="AG71" s="72"/>
      <c r="AH71" s="107"/>
      <c r="AI71" s="328"/>
    </row>
    <row r="72" spans="1:35" ht="15" customHeight="1" thickBot="1">
      <c r="A72" s="302" t="s">
        <v>13</v>
      </c>
      <c r="B72" s="303" t="s">
        <v>14</v>
      </c>
      <c r="C72" s="293" t="s">
        <v>15</v>
      </c>
      <c r="D72" s="303" t="s">
        <v>16</v>
      </c>
      <c r="E72" s="293" t="s">
        <v>17</v>
      </c>
      <c r="F72" s="304" t="s">
        <v>18</v>
      </c>
      <c r="G72" s="281" t="s">
        <v>19</v>
      </c>
      <c r="H72" s="293" t="s">
        <v>20</v>
      </c>
      <c r="I72" s="294" t="s">
        <v>21</v>
      </c>
      <c r="J72" s="281" t="s">
        <v>19</v>
      </c>
      <c r="K72" s="293" t="s">
        <v>20</v>
      </c>
      <c r="L72" s="294" t="s">
        <v>21</v>
      </c>
      <c r="M72" s="281" t="s">
        <v>19</v>
      </c>
      <c r="N72" s="293" t="s">
        <v>20</v>
      </c>
      <c r="O72" s="294" t="s">
        <v>21</v>
      </c>
      <c r="P72" s="281" t="s">
        <v>19</v>
      </c>
      <c r="Q72" s="293" t="s">
        <v>20</v>
      </c>
      <c r="R72" s="294" t="s">
        <v>21</v>
      </c>
      <c r="S72" s="281" t="s">
        <v>19</v>
      </c>
      <c r="T72" s="293" t="s">
        <v>20</v>
      </c>
      <c r="U72" s="294" t="s">
        <v>21</v>
      </c>
      <c r="V72" s="281" t="s">
        <v>19</v>
      </c>
      <c r="W72" s="293" t="s">
        <v>20</v>
      </c>
      <c r="X72" s="294" t="s">
        <v>21</v>
      </c>
      <c r="Y72" s="281" t="s">
        <v>19</v>
      </c>
      <c r="Z72" s="293" t="s">
        <v>20</v>
      </c>
      <c r="AA72" s="294" t="s">
        <v>21</v>
      </c>
      <c r="AB72" s="281" t="s">
        <v>19</v>
      </c>
      <c r="AC72" s="293" t="s">
        <v>20</v>
      </c>
      <c r="AD72" s="294" t="s">
        <v>21</v>
      </c>
      <c r="AE72" s="281" t="s">
        <v>19</v>
      </c>
      <c r="AF72" s="293" t="s">
        <v>20</v>
      </c>
      <c r="AG72" s="294" t="s">
        <v>21</v>
      </c>
      <c r="AH72" s="281" t="s">
        <v>19</v>
      </c>
      <c r="AI72" s="282" t="s">
        <v>22</v>
      </c>
    </row>
    <row r="73" spans="1:35" ht="15" customHeight="1">
      <c r="A73" s="302"/>
      <c r="B73" s="303"/>
      <c r="C73" s="293"/>
      <c r="D73" s="303"/>
      <c r="E73" s="293"/>
      <c r="F73" s="304"/>
      <c r="G73" s="281"/>
      <c r="H73" s="293"/>
      <c r="I73" s="294"/>
      <c r="J73" s="281"/>
      <c r="K73" s="293"/>
      <c r="L73" s="294"/>
      <c r="M73" s="281"/>
      <c r="N73" s="293"/>
      <c r="O73" s="294"/>
      <c r="P73" s="281"/>
      <c r="Q73" s="293"/>
      <c r="R73" s="294"/>
      <c r="S73" s="281"/>
      <c r="T73" s="293"/>
      <c r="U73" s="294"/>
      <c r="V73" s="281"/>
      <c r="W73" s="293"/>
      <c r="X73" s="294"/>
      <c r="Y73" s="281"/>
      <c r="Z73" s="293"/>
      <c r="AA73" s="294"/>
      <c r="AB73" s="281"/>
      <c r="AC73" s="293"/>
      <c r="AD73" s="294"/>
      <c r="AE73" s="281"/>
      <c r="AF73" s="293"/>
      <c r="AG73" s="294"/>
      <c r="AH73" s="281"/>
      <c r="AI73" s="282"/>
    </row>
    <row r="74" spans="1:35" ht="15" customHeight="1">
      <c r="A74" s="297" t="s">
        <v>53</v>
      </c>
      <c r="B74" s="298">
        <v>2128</v>
      </c>
      <c r="C74" s="299">
        <v>1400550</v>
      </c>
      <c r="D74" s="300" t="s">
        <v>54</v>
      </c>
      <c r="E74" s="301" t="s">
        <v>55</v>
      </c>
      <c r="F74" s="165" t="s">
        <v>27</v>
      </c>
      <c r="G74" s="62"/>
      <c r="H74" s="63">
        <f t="shared" ref="H74:H82" si="45">G74-I74</f>
        <v>0</v>
      </c>
      <c r="I74" s="64"/>
      <c r="J74" s="62"/>
      <c r="K74" s="63">
        <f t="shared" ref="K74:K82" si="46">J74-L74</f>
        <v>0</v>
      </c>
      <c r="L74" s="64"/>
      <c r="M74" s="62"/>
      <c r="N74" s="63">
        <f t="shared" ref="N74:N82" si="47">M74-O74</f>
        <v>0</v>
      </c>
      <c r="O74" s="64"/>
      <c r="P74" s="62"/>
      <c r="Q74" s="63">
        <f t="shared" ref="Q74:Q82" si="48">P74-R74</f>
        <v>0</v>
      </c>
      <c r="R74" s="64"/>
      <c r="S74" s="62"/>
      <c r="T74" s="63">
        <f t="shared" ref="T74:T82" si="49">S74-U74</f>
        <v>0</v>
      </c>
      <c r="U74" s="64"/>
      <c r="V74" s="62"/>
      <c r="W74" s="63">
        <f t="shared" ref="W74:W82" si="50">V74-X74</f>
        <v>0</v>
      </c>
      <c r="X74" s="64"/>
      <c r="Y74" s="62"/>
      <c r="Z74" s="63">
        <f t="shared" ref="Z74:Z82" si="51">Y74-AA74</f>
        <v>0</v>
      </c>
      <c r="AA74" s="64"/>
      <c r="AB74" s="62"/>
      <c r="AC74" s="63">
        <f t="shared" ref="AC74:AC82" si="52">AB74-AD74</f>
        <v>0</v>
      </c>
      <c r="AD74" s="64"/>
      <c r="AE74" s="62"/>
      <c r="AF74" s="63">
        <f t="shared" ref="AF74:AF82" si="53">AE74-AG74</f>
        <v>0</v>
      </c>
      <c r="AG74" s="64"/>
      <c r="AH74" s="62"/>
      <c r="AI74" s="75" t="s">
        <v>28</v>
      </c>
    </row>
    <row r="75" spans="1:35">
      <c r="A75" s="297"/>
      <c r="B75" s="298"/>
      <c r="C75" s="299"/>
      <c r="D75" s="300"/>
      <c r="E75" s="301"/>
      <c r="F75" s="165" t="s">
        <v>29</v>
      </c>
      <c r="G75" s="62"/>
      <c r="H75" s="65">
        <f t="shared" si="45"/>
        <v>0</v>
      </c>
      <c r="I75" s="66"/>
      <c r="J75" s="62"/>
      <c r="K75" s="65">
        <f t="shared" si="46"/>
        <v>0</v>
      </c>
      <c r="L75" s="66"/>
      <c r="M75" s="62"/>
      <c r="N75" s="65">
        <f t="shared" si="47"/>
        <v>0</v>
      </c>
      <c r="O75" s="66"/>
      <c r="P75" s="62"/>
      <c r="Q75" s="65">
        <f t="shared" si="48"/>
        <v>0</v>
      </c>
      <c r="R75" s="66"/>
      <c r="S75" s="62"/>
      <c r="T75" s="65">
        <f t="shared" si="49"/>
        <v>0</v>
      </c>
      <c r="U75" s="66"/>
      <c r="V75" s="62"/>
      <c r="W75" s="65">
        <f t="shared" si="50"/>
        <v>0</v>
      </c>
      <c r="X75" s="66"/>
      <c r="Y75" s="62"/>
      <c r="Z75" s="65">
        <f t="shared" si="51"/>
        <v>0</v>
      </c>
      <c r="AA75" s="66"/>
      <c r="AB75" s="62"/>
      <c r="AC75" s="65">
        <f t="shared" si="52"/>
        <v>0</v>
      </c>
      <c r="AD75" s="66"/>
      <c r="AE75" s="62"/>
      <c r="AF75" s="65">
        <f t="shared" si="53"/>
        <v>0</v>
      </c>
      <c r="AG75" s="66"/>
      <c r="AH75" s="62"/>
      <c r="AI75" s="154">
        <f>SUM(G74:G82,J74:J82,M74:M82,P74:P82,S74:S82,V74:V82,Y74:Y82,AB74:AB82,AE74:AE82)</f>
        <v>684147</v>
      </c>
    </row>
    <row r="76" spans="1:35">
      <c r="A76" s="297"/>
      <c r="B76" s="298"/>
      <c r="C76" s="299"/>
      <c r="D76" s="300"/>
      <c r="E76" s="301"/>
      <c r="F76" s="165" t="s">
        <v>30</v>
      </c>
      <c r="G76" s="62"/>
      <c r="H76" s="65">
        <f t="shared" si="45"/>
        <v>0</v>
      </c>
      <c r="I76" s="66"/>
      <c r="J76" s="62"/>
      <c r="K76" s="65">
        <f t="shared" si="46"/>
        <v>0</v>
      </c>
      <c r="L76" s="66"/>
      <c r="M76" s="62">
        <v>0</v>
      </c>
      <c r="N76" s="65">
        <f t="shared" si="47"/>
        <v>0</v>
      </c>
      <c r="O76" s="66"/>
      <c r="P76" s="62"/>
      <c r="Q76" s="65">
        <f t="shared" si="48"/>
        <v>0</v>
      </c>
      <c r="R76" s="66"/>
      <c r="S76" s="62"/>
      <c r="T76" s="65">
        <f t="shared" si="49"/>
        <v>0</v>
      </c>
      <c r="U76" s="66"/>
      <c r="V76" s="62"/>
      <c r="W76" s="65">
        <f t="shared" si="50"/>
        <v>0</v>
      </c>
      <c r="X76" s="66"/>
      <c r="Y76" s="62"/>
      <c r="Z76" s="65">
        <f t="shared" si="51"/>
        <v>0</v>
      </c>
      <c r="AA76" s="66"/>
      <c r="AB76" s="62"/>
      <c r="AC76" s="65">
        <f t="shared" si="52"/>
        <v>0</v>
      </c>
      <c r="AD76" s="66"/>
      <c r="AE76" s="62"/>
      <c r="AF76" s="65">
        <f t="shared" si="53"/>
        <v>0</v>
      </c>
      <c r="AG76" s="66"/>
      <c r="AH76" s="62"/>
      <c r="AI76" s="76" t="s">
        <v>32</v>
      </c>
    </row>
    <row r="77" spans="1:35">
      <c r="A77" s="297"/>
      <c r="B77" s="298"/>
      <c r="C77" s="299"/>
      <c r="D77" s="300"/>
      <c r="E77" s="301"/>
      <c r="F77" s="165" t="s">
        <v>31</v>
      </c>
      <c r="G77" s="62"/>
      <c r="H77" s="65">
        <f t="shared" si="45"/>
        <v>0</v>
      </c>
      <c r="I77" s="66"/>
      <c r="J77" s="62"/>
      <c r="K77" s="65">
        <f t="shared" si="46"/>
        <v>0</v>
      </c>
      <c r="L77" s="66"/>
      <c r="M77" s="62"/>
      <c r="N77" s="65">
        <f t="shared" si="47"/>
        <v>0</v>
      </c>
      <c r="O77" s="66"/>
      <c r="P77" s="77">
        <v>384147</v>
      </c>
      <c r="Q77" s="78">
        <f t="shared" si="48"/>
        <v>76830</v>
      </c>
      <c r="R77" s="79">
        <v>307317</v>
      </c>
      <c r="S77" s="278">
        <v>300000</v>
      </c>
      <c r="T77" s="279">
        <f t="shared" si="49"/>
        <v>300000</v>
      </c>
      <c r="U77" s="280"/>
      <c r="V77" s="62"/>
      <c r="W77" s="65">
        <f t="shared" si="50"/>
        <v>0</v>
      </c>
      <c r="X77" s="66"/>
      <c r="Y77" s="62"/>
      <c r="Z77" s="65">
        <f t="shared" si="51"/>
        <v>0</v>
      </c>
      <c r="AA77" s="66"/>
      <c r="AB77" s="62"/>
      <c r="AC77" s="65">
        <f t="shared" si="52"/>
        <v>0</v>
      </c>
      <c r="AD77" s="66"/>
      <c r="AE77" s="62"/>
      <c r="AF77" s="65">
        <f t="shared" si="53"/>
        <v>0</v>
      </c>
      <c r="AG77" s="66"/>
      <c r="AH77" s="62"/>
      <c r="AI77" s="154">
        <f>SUM(H74:H82,K74:K82,N74:N82,Q74:Q82,T74:T82,W74:W82,Z74:Z82,AC74:AC82,Z74:Z82,AF74:AF82)</f>
        <v>376830</v>
      </c>
    </row>
    <row r="78" spans="1:35">
      <c r="A78" s="297"/>
      <c r="B78" s="298"/>
      <c r="C78" s="299"/>
      <c r="D78" s="300"/>
      <c r="E78" s="301"/>
      <c r="F78" s="165" t="s">
        <v>33</v>
      </c>
      <c r="G78" s="62"/>
      <c r="H78" s="65">
        <f t="shared" si="45"/>
        <v>0</v>
      </c>
      <c r="I78" s="66"/>
      <c r="J78" s="62"/>
      <c r="K78" s="65">
        <f t="shared" si="46"/>
        <v>0</v>
      </c>
      <c r="L78" s="66"/>
      <c r="M78" s="62"/>
      <c r="N78" s="65">
        <f t="shared" si="47"/>
        <v>0</v>
      </c>
      <c r="O78" s="66"/>
      <c r="P78" s="62"/>
      <c r="Q78" s="65">
        <f t="shared" si="48"/>
        <v>0</v>
      </c>
      <c r="R78" s="66"/>
      <c r="S78" s="3"/>
      <c r="T78" s="11">
        <f t="shared" si="49"/>
        <v>0</v>
      </c>
      <c r="U78" s="12"/>
      <c r="V78" s="62"/>
      <c r="W78" s="65">
        <f t="shared" si="50"/>
        <v>0</v>
      </c>
      <c r="X78" s="66"/>
      <c r="Y78" s="62"/>
      <c r="Z78" s="65">
        <f t="shared" si="51"/>
        <v>0</v>
      </c>
      <c r="AA78" s="66"/>
      <c r="AB78" s="62"/>
      <c r="AC78" s="65">
        <f t="shared" si="52"/>
        <v>0</v>
      </c>
      <c r="AD78" s="66"/>
      <c r="AE78" s="62"/>
      <c r="AF78" s="65">
        <f t="shared" si="53"/>
        <v>0</v>
      </c>
      <c r="AG78" s="66"/>
      <c r="AH78" s="62"/>
      <c r="AI78" s="76" t="s">
        <v>36</v>
      </c>
    </row>
    <row r="79" spans="1:35">
      <c r="A79" s="297"/>
      <c r="B79" s="298"/>
      <c r="C79" s="299"/>
      <c r="D79" s="300"/>
      <c r="E79" s="301"/>
      <c r="F79" s="165" t="s">
        <v>34</v>
      </c>
      <c r="G79" s="62"/>
      <c r="H79" s="65">
        <f t="shared" si="45"/>
        <v>0</v>
      </c>
      <c r="I79" s="66"/>
      <c r="J79" s="62"/>
      <c r="K79" s="65">
        <f t="shared" si="46"/>
        <v>0</v>
      </c>
      <c r="L79" s="66"/>
      <c r="M79" s="62"/>
      <c r="N79" s="65">
        <f t="shared" si="47"/>
        <v>0</v>
      </c>
      <c r="O79" s="66"/>
      <c r="P79" s="62"/>
      <c r="Q79" s="65">
        <f t="shared" si="48"/>
        <v>0</v>
      </c>
      <c r="R79" s="66"/>
      <c r="S79" s="62"/>
      <c r="T79" s="65">
        <f t="shared" si="49"/>
        <v>0</v>
      </c>
      <c r="U79" s="66"/>
      <c r="V79" s="62"/>
      <c r="W79" s="65">
        <f t="shared" si="50"/>
        <v>0</v>
      </c>
      <c r="X79" s="66"/>
      <c r="Y79" s="62"/>
      <c r="Z79" s="65">
        <f t="shared" si="51"/>
        <v>0</v>
      </c>
      <c r="AA79" s="66"/>
      <c r="AB79" s="62"/>
      <c r="AC79" s="65">
        <f t="shared" si="52"/>
        <v>0</v>
      </c>
      <c r="AD79" s="66"/>
      <c r="AE79" s="62"/>
      <c r="AF79" s="65">
        <f t="shared" si="53"/>
        <v>0</v>
      </c>
      <c r="AG79" s="66"/>
      <c r="AH79" s="62"/>
      <c r="AI79" s="154">
        <f>SUM(I74:I82,L74:L82,O74:O82,R74:R82,U74:U82,X74:X82,AA74:AA82,AD74:AD82,AG74:AG82)</f>
        <v>307317</v>
      </c>
    </row>
    <row r="80" spans="1:35">
      <c r="A80" s="297"/>
      <c r="B80" s="298"/>
      <c r="C80" s="299"/>
      <c r="D80" s="300"/>
      <c r="E80" s="301"/>
      <c r="F80" s="165" t="s">
        <v>35</v>
      </c>
      <c r="G80" s="62"/>
      <c r="H80" s="65">
        <f t="shared" si="45"/>
        <v>0</v>
      </c>
      <c r="I80" s="66"/>
      <c r="J80" s="62"/>
      <c r="K80" s="65">
        <f t="shared" si="46"/>
        <v>0</v>
      </c>
      <c r="L80" s="66"/>
      <c r="M80" s="62"/>
      <c r="N80" s="65">
        <f t="shared" si="47"/>
        <v>0</v>
      </c>
      <c r="O80" s="66"/>
      <c r="P80" s="62"/>
      <c r="Q80" s="65">
        <f t="shared" si="48"/>
        <v>0</v>
      </c>
      <c r="R80" s="66"/>
      <c r="S80" s="62"/>
      <c r="T80" s="65">
        <f t="shared" si="49"/>
        <v>0</v>
      </c>
      <c r="U80" s="66"/>
      <c r="V80" s="62"/>
      <c r="W80" s="65">
        <f t="shared" si="50"/>
        <v>0</v>
      </c>
      <c r="X80" s="66"/>
      <c r="Y80" s="62"/>
      <c r="Z80" s="65">
        <f t="shared" si="51"/>
        <v>0</v>
      </c>
      <c r="AA80" s="66"/>
      <c r="AB80" s="62"/>
      <c r="AC80" s="65">
        <f t="shared" si="52"/>
        <v>0</v>
      </c>
      <c r="AD80" s="66"/>
      <c r="AE80" s="62"/>
      <c r="AF80" s="65">
        <f t="shared" si="53"/>
        <v>0</v>
      </c>
      <c r="AG80" s="66"/>
      <c r="AH80" s="62"/>
      <c r="AI80" s="76" t="s">
        <v>40</v>
      </c>
    </row>
    <row r="81" spans="1:35">
      <c r="A81" s="297"/>
      <c r="B81" s="298"/>
      <c r="C81" s="299"/>
      <c r="D81" s="300"/>
      <c r="E81" s="301"/>
      <c r="F81" s="165" t="s">
        <v>37</v>
      </c>
      <c r="G81" s="62"/>
      <c r="H81" s="65">
        <f t="shared" si="45"/>
        <v>0</v>
      </c>
      <c r="I81" s="66"/>
      <c r="J81" s="62"/>
      <c r="K81" s="65">
        <f t="shared" si="46"/>
        <v>0</v>
      </c>
      <c r="L81" s="66"/>
      <c r="M81" s="62"/>
      <c r="N81" s="65">
        <f t="shared" si="47"/>
        <v>0</v>
      </c>
      <c r="O81" s="66"/>
      <c r="P81" s="62"/>
      <c r="Q81" s="65">
        <f t="shared" si="48"/>
        <v>0</v>
      </c>
      <c r="R81" s="66"/>
      <c r="S81" s="62"/>
      <c r="T81" s="65">
        <f t="shared" si="49"/>
        <v>0</v>
      </c>
      <c r="U81" s="66"/>
      <c r="V81" s="62"/>
      <c r="W81" s="65">
        <f t="shared" si="50"/>
        <v>0</v>
      </c>
      <c r="X81" s="66"/>
      <c r="Y81" s="62"/>
      <c r="Z81" s="65">
        <f t="shared" si="51"/>
        <v>0</v>
      </c>
      <c r="AA81" s="66"/>
      <c r="AB81" s="62"/>
      <c r="AC81" s="65">
        <f t="shared" si="52"/>
        <v>0</v>
      </c>
      <c r="AD81" s="66"/>
      <c r="AE81" s="62"/>
      <c r="AF81" s="65">
        <f t="shared" si="53"/>
        <v>0</v>
      </c>
      <c r="AG81" s="66"/>
      <c r="AH81" s="62"/>
      <c r="AI81" s="155">
        <f>AI79/AI75</f>
        <v>0.44919732162824655</v>
      </c>
    </row>
    <row r="82" spans="1:35" ht="15.75" thickBot="1">
      <c r="A82" s="297"/>
      <c r="B82" s="298"/>
      <c r="C82" s="299"/>
      <c r="D82" s="300"/>
      <c r="E82" s="301"/>
      <c r="F82" s="166" t="s">
        <v>38</v>
      </c>
      <c r="G82" s="81"/>
      <c r="H82" s="82">
        <f t="shared" si="45"/>
        <v>0</v>
      </c>
      <c r="I82" s="83"/>
      <c r="J82" s="81"/>
      <c r="K82" s="82">
        <f t="shared" si="46"/>
        <v>0</v>
      </c>
      <c r="L82" s="83"/>
      <c r="M82" s="81"/>
      <c r="N82" s="82">
        <f t="shared" si="47"/>
        <v>0</v>
      </c>
      <c r="O82" s="83"/>
      <c r="P82" s="162"/>
      <c r="Q82" s="160">
        <f t="shared" si="48"/>
        <v>0</v>
      </c>
      <c r="R82" s="161"/>
      <c r="S82" s="162"/>
      <c r="T82" s="160">
        <f t="shared" si="49"/>
        <v>0</v>
      </c>
      <c r="U82" s="161"/>
      <c r="V82" s="162"/>
      <c r="W82" s="160">
        <f t="shared" si="50"/>
        <v>0</v>
      </c>
      <c r="X82" s="161"/>
      <c r="Y82" s="162"/>
      <c r="Z82" s="160">
        <f t="shared" si="51"/>
        <v>0</v>
      </c>
      <c r="AA82" s="161"/>
      <c r="AB82" s="162"/>
      <c r="AC82" s="160">
        <f t="shared" si="52"/>
        <v>0</v>
      </c>
      <c r="AD82" s="161"/>
      <c r="AE82" s="162"/>
      <c r="AF82" s="160">
        <f t="shared" si="53"/>
        <v>0</v>
      </c>
      <c r="AG82" s="161"/>
      <c r="AH82" s="163"/>
      <c r="AI82" s="168"/>
    </row>
    <row r="83" spans="1:35" ht="30" hidden="1" customHeight="1">
      <c r="A83" s="302" t="s">
        <v>13</v>
      </c>
      <c r="B83" s="303" t="s">
        <v>14</v>
      </c>
      <c r="C83" s="293" t="s">
        <v>15</v>
      </c>
      <c r="D83" s="303" t="s">
        <v>16</v>
      </c>
      <c r="E83" s="293" t="s">
        <v>17</v>
      </c>
      <c r="F83" s="304" t="s">
        <v>18</v>
      </c>
      <c r="G83" s="281" t="s">
        <v>19</v>
      </c>
      <c r="H83" s="293" t="s">
        <v>20</v>
      </c>
      <c r="I83" s="294" t="s">
        <v>21</v>
      </c>
      <c r="J83" s="281" t="s">
        <v>19</v>
      </c>
      <c r="K83" s="293" t="s">
        <v>20</v>
      </c>
      <c r="L83" s="294" t="s">
        <v>21</v>
      </c>
      <c r="M83" s="281" t="s">
        <v>19</v>
      </c>
      <c r="N83" s="293" t="s">
        <v>20</v>
      </c>
      <c r="O83" s="294" t="s">
        <v>21</v>
      </c>
      <c r="P83" s="281" t="s">
        <v>19</v>
      </c>
      <c r="Q83" s="293" t="s">
        <v>20</v>
      </c>
      <c r="R83" s="294" t="s">
        <v>21</v>
      </c>
      <c r="S83" s="281" t="s">
        <v>19</v>
      </c>
      <c r="T83" s="293" t="s">
        <v>20</v>
      </c>
      <c r="U83" s="294" t="s">
        <v>21</v>
      </c>
      <c r="V83" s="281" t="s">
        <v>19</v>
      </c>
      <c r="W83" s="293" t="s">
        <v>20</v>
      </c>
      <c r="X83" s="294" t="s">
        <v>21</v>
      </c>
      <c r="Y83" s="281" t="s">
        <v>19</v>
      </c>
      <c r="Z83" s="293" t="s">
        <v>20</v>
      </c>
      <c r="AA83" s="294" t="s">
        <v>21</v>
      </c>
      <c r="AB83" s="281" t="s">
        <v>19</v>
      </c>
      <c r="AC83" s="293" t="s">
        <v>20</v>
      </c>
      <c r="AD83" s="294" t="s">
        <v>21</v>
      </c>
      <c r="AE83" s="281" t="s">
        <v>19</v>
      </c>
      <c r="AF83" s="293" t="s">
        <v>20</v>
      </c>
      <c r="AG83" s="294" t="s">
        <v>21</v>
      </c>
      <c r="AH83" s="281" t="s">
        <v>19</v>
      </c>
      <c r="AI83" s="282" t="s">
        <v>22</v>
      </c>
    </row>
    <row r="84" spans="1:35" ht="30" hidden="1" customHeight="1">
      <c r="A84" s="302"/>
      <c r="B84" s="303"/>
      <c r="C84" s="293"/>
      <c r="D84" s="303"/>
      <c r="E84" s="293"/>
      <c r="F84" s="304"/>
      <c r="G84" s="281"/>
      <c r="H84" s="293"/>
      <c r="I84" s="294"/>
      <c r="J84" s="281"/>
      <c r="K84" s="293"/>
      <c r="L84" s="294"/>
      <c r="M84" s="281"/>
      <c r="N84" s="293"/>
      <c r="O84" s="294"/>
      <c r="P84" s="281"/>
      <c r="Q84" s="293"/>
      <c r="R84" s="294"/>
      <c r="S84" s="281"/>
      <c r="T84" s="293"/>
      <c r="U84" s="294"/>
      <c r="V84" s="281"/>
      <c r="W84" s="293"/>
      <c r="X84" s="294"/>
      <c r="Y84" s="281"/>
      <c r="Z84" s="293"/>
      <c r="AA84" s="294"/>
      <c r="AB84" s="281"/>
      <c r="AC84" s="293"/>
      <c r="AD84" s="294"/>
      <c r="AE84" s="281"/>
      <c r="AF84" s="293"/>
      <c r="AG84" s="294"/>
      <c r="AH84" s="281"/>
      <c r="AI84" s="282"/>
    </row>
    <row r="85" spans="1:35" hidden="1">
      <c r="A85" s="283" t="s">
        <v>51</v>
      </c>
      <c r="B85" s="284">
        <v>1588</v>
      </c>
      <c r="C85" s="285">
        <v>800745</v>
      </c>
      <c r="D85" s="295" t="s">
        <v>52</v>
      </c>
      <c r="E85" s="296" t="s">
        <v>48</v>
      </c>
      <c r="F85" s="165" t="s">
        <v>27</v>
      </c>
      <c r="G85" s="62"/>
      <c r="H85" s="63">
        <f t="shared" ref="H85:H93" si="54">G85-I85</f>
        <v>0</v>
      </c>
      <c r="I85" s="64"/>
      <c r="J85" s="62"/>
      <c r="K85" s="63">
        <f t="shared" ref="K85:K93" si="55">J85-L85</f>
        <v>0</v>
      </c>
      <c r="L85" s="64"/>
      <c r="M85" s="62"/>
      <c r="N85" s="63">
        <f>M85-O85</f>
        <v>0</v>
      </c>
      <c r="O85" s="64"/>
      <c r="P85" s="62"/>
      <c r="Q85" s="63">
        <f t="shared" ref="Q85:Q93" si="56">P85-R85</f>
        <v>0</v>
      </c>
      <c r="R85" s="64"/>
      <c r="S85" s="62"/>
      <c r="T85" s="63">
        <f t="shared" ref="T85:T93" si="57">S85-U85</f>
        <v>0</v>
      </c>
      <c r="U85" s="64"/>
      <c r="V85" s="62"/>
      <c r="W85" s="63">
        <f t="shared" ref="W85:W93" si="58">V85-X85</f>
        <v>0</v>
      </c>
      <c r="X85" s="64"/>
      <c r="Y85" s="62"/>
      <c r="Z85" s="63">
        <f t="shared" ref="Z85:Z93" si="59">Y85-AA85</f>
        <v>0</v>
      </c>
      <c r="AA85" s="64"/>
      <c r="AB85" s="62"/>
      <c r="AC85" s="63">
        <f t="shared" ref="AC85:AC93" si="60">AB85-AD85</f>
        <v>0</v>
      </c>
      <c r="AD85" s="64"/>
      <c r="AE85" s="62"/>
      <c r="AF85" s="63">
        <f t="shared" ref="AF85:AF93" si="61">AE85-AG85</f>
        <v>0</v>
      </c>
      <c r="AG85" s="64"/>
      <c r="AH85" s="62"/>
      <c r="AI85" s="75" t="s">
        <v>28</v>
      </c>
    </row>
    <row r="86" spans="1:35" ht="30" hidden="1" customHeight="1">
      <c r="A86" s="283"/>
      <c r="B86" s="284"/>
      <c r="C86" s="285"/>
      <c r="D86" s="295"/>
      <c r="E86" s="296"/>
      <c r="F86" s="165" t="s">
        <v>29</v>
      </c>
      <c r="G86" s="77">
        <v>1132128</v>
      </c>
      <c r="H86" s="78">
        <f t="shared" si="54"/>
        <v>0</v>
      </c>
      <c r="I86" s="79">
        <v>1132128</v>
      </c>
      <c r="J86" s="62"/>
      <c r="K86" s="65">
        <f t="shared" si="55"/>
        <v>0</v>
      </c>
      <c r="L86" s="66"/>
      <c r="M86" s="62"/>
      <c r="N86" s="65">
        <f>M86-O86</f>
        <v>0</v>
      </c>
      <c r="O86" s="66"/>
      <c r="P86" s="62"/>
      <c r="Q86" s="65">
        <f t="shared" si="56"/>
        <v>0</v>
      </c>
      <c r="R86" s="66"/>
      <c r="S86" s="62"/>
      <c r="T86" s="65">
        <f t="shared" si="57"/>
        <v>0</v>
      </c>
      <c r="U86" s="66"/>
      <c r="V86" s="62"/>
      <c r="W86" s="65">
        <f t="shared" si="58"/>
        <v>0</v>
      </c>
      <c r="X86" s="66"/>
      <c r="Y86" s="62"/>
      <c r="Z86" s="65">
        <f t="shared" si="59"/>
        <v>0</v>
      </c>
      <c r="AA86" s="66"/>
      <c r="AB86" s="62"/>
      <c r="AC86" s="65">
        <f t="shared" si="60"/>
        <v>0</v>
      </c>
      <c r="AD86" s="66"/>
      <c r="AE86" s="62"/>
      <c r="AF86" s="65">
        <f t="shared" si="61"/>
        <v>0</v>
      </c>
      <c r="AG86" s="66"/>
      <c r="AH86" s="62"/>
      <c r="AI86" s="154">
        <f>SUM(G85:G93,J85:J93,M85:M93,P85:P93,S85:S93,V85:V93,Y85:Y93,AB85:AB93,AE85:AE93)</f>
        <v>1160128</v>
      </c>
    </row>
    <row r="87" spans="1:35" ht="30" hidden="1" customHeight="1">
      <c r="A87" s="283"/>
      <c r="B87" s="284"/>
      <c r="C87" s="285"/>
      <c r="D87" s="295"/>
      <c r="E87" s="296"/>
      <c r="F87" s="165" t="s">
        <v>30</v>
      </c>
      <c r="G87" s="62"/>
      <c r="H87" s="65">
        <f t="shared" si="54"/>
        <v>0</v>
      </c>
      <c r="I87" s="66"/>
      <c r="J87" s="62"/>
      <c r="K87" s="65">
        <f t="shared" si="55"/>
        <v>0</v>
      </c>
      <c r="L87" s="66"/>
      <c r="M87" s="62"/>
      <c r="N87" s="65">
        <f>M87-O87</f>
        <v>0</v>
      </c>
      <c r="O87" s="66"/>
      <c r="P87" s="62"/>
      <c r="Q87" s="65">
        <f t="shared" si="56"/>
        <v>0</v>
      </c>
      <c r="R87" s="66"/>
      <c r="S87" s="62"/>
      <c r="T87" s="65">
        <f t="shared" si="57"/>
        <v>0</v>
      </c>
      <c r="U87" s="66"/>
      <c r="V87" s="62"/>
      <c r="W87" s="65">
        <f t="shared" si="58"/>
        <v>0</v>
      </c>
      <c r="X87" s="66"/>
      <c r="Y87" s="62"/>
      <c r="Z87" s="65">
        <f t="shared" si="59"/>
        <v>0</v>
      </c>
      <c r="AA87" s="66"/>
      <c r="AB87" s="62"/>
      <c r="AC87" s="65">
        <f t="shared" si="60"/>
        <v>0</v>
      </c>
      <c r="AD87" s="66"/>
      <c r="AE87" s="62"/>
      <c r="AF87" s="65">
        <f t="shared" si="61"/>
        <v>0</v>
      </c>
      <c r="AG87" s="66"/>
      <c r="AH87" s="62"/>
      <c r="AI87" s="76" t="s">
        <v>32</v>
      </c>
    </row>
    <row r="88" spans="1:35" ht="30" hidden="1" customHeight="1">
      <c r="A88" s="283"/>
      <c r="B88" s="284"/>
      <c r="C88" s="285"/>
      <c r="D88" s="295"/>
      <c r="E88" s="296"/>
      <c r="F88" s="165" t="s">
        <v>31</v>
      </c>
      <c r="G88" s="62"/>
      <c r="H88" s="65">
        <f t="shared" si="54"/>
        <v>0</v>
      </c>
      <c r="I88" s="66"/>
      <c r="J88" s="62"/>
      <c r="K88" s="65">
        <f t="shared" si="55"/>
        <v>0</v>
      </c>
      <c r="L88" s="66"/>
      <c r="M88" s="62"/>
      <c r="N88" s="65">
        <f>M88-O88</f>
        <v>0</v>
      </c>
      <c r="O88" s="66"/>
      <c r="P88" s="62"/>
      <c r="Q88" s="65">
        <f t="shared" si="56"/>
        <v>0</v>
      </c>
      <c r="R88" s="66"/>
      <c r="S88" s="62"/>
      <c r="T88" s="65">
        <f t="shared" si="57"/>
        <v>0</v>
      </c>
      <c r="U88" s="66"/>
      <c r="V88" s="62"/>
      <c r="W88" s="65">
        <f t="shared" si="58"/>
        <v>0</v>
      </c>
      <c r="X88" s="66"/>
      <c r="Y88" s="62"/>
      <c r="Z88" s="65">
        <f t="shared" si="59"/>
        <v>0</v>
      </c>
      <c r="AA88" s="66"/>
      <c r="AB88" s="62"/>
      <c r="AC88" s="65">
        <f t="shared" si="60"/>
        <v>0</v>
      </c>
      <c r="AD88" s="66"/>
      <c r="AE88" s="62"/>
      <c r="AF88" s="65">
        <f t="shared" si="61"/>
        <v>0</v>
      </c>
      <c r="AG88" s="66"/>
      <c r="AH88" s="62"/>
      <c r="AI88" s="154">
        <f>SUM(H85:H93,K85:K93,N85:N93,Q85:Q93,T85:T93,W85:W93,Z85:Z93,AC85:AC93,Z85:Z93,AF85:AF93)</f>
        <v>0</v>
      </c>
    </row>
    <row r="89" spans="1:35" ht="30" hidden="1" customHeight="1">
      <c r="A89" s="283"/>
      <c r="B89" s="284"/>
      <c r="C89" s="285"/>
      <c r="D89" s="295"/>
      <c r="E89" s="296"/>
      <c r="F89" s="165" t="s">
        <v>33</v>
      </c>
      <c r="G89" s="62"/>
      <c r="H89" s="65">
        <f t="shared" si="54"/>
        <v>0</v>
      </c>
      <c r="I89" s="66"/>
      <c r="J89" s="62"/>
      <c r="K89" s="65">
        <f t="shared" si="55"/>
        <v>0</v>
      </c>
      <c r="L89" s="66"/>
      <c r="M89" s="62"/>
      <c r="N89" s="65">
        <f>M89-O89</f>
        <v>0</v>
      </c>
      <c r="O89" s="66"/>
      <c r="P89" s="62"/>
      <c r="Q89" s="65">
        <f t="shared" si="56"/>
        <v>0</v>
      </c>
      <c r="R89" s="66"/>
      <c r="S89" s="62"/>
      <c r="T89" s="65">
        <f t="shared" si="57"/>
        <v>0</v>
      </c>
      <c r="U89" s="66"/>
      <c r="V89" s="62"/>
      <c r="W89" s="65">
        <f t="shared" si="58"/>
        <v>0</v>
      </c>
      <c r="X89" s="66"/>
      <c r="Y89" s="62"/>
      <c r="Z89" s="65">
        <f t="shared" si="59"/>
        <v>0</v>
      </c>
      <c r="AA89" s="66"/>
      <c r="AB89" s="62"/>
      <c r="AC89" s="65">
        <f t="shared" si="60"/>
        <v>0</v>
      </c>
      <c r="AD89" s="66"/>
      <c r="AE89" s="62"/>
      <c r="AF89" s="65">
        <f t="shared" si="61"/>
        <v>0</v>
      </c>
      <c r="AG89" s="66"/>
      <c r="AH89" s="62"/>
      <c r="AI89" s="76" t="s">
        <v>36</v>
      </c>
    </row>
    <row r="90" spans="1:35" ht="30" hidden="1" customHeight="1">
      <c r="A90" s="283"/>
      <c r="B90" s="284"/>
      <c r="C90" s="285"/>
      <c r="D90" s="295"/>
      <c r="E90" s="296"/>
      <c r="F90" s="165" t="s">
        <v>34</v>
      </c>
      <c r="G90" s="62"/>
      <c r="H90" s="65">
        <f t="shared" si="54"/>
        <v>0</v>
      </c>
      <c r="I90" s="66"/>
      <c r="J90" s="62"/>
      <c r="K90" s="65">
        <f t="shared" si="55"/>
        <v>0</v>
      </c>
      <c r="L90" s="66"/>
      <c r="M90" s="3"/>
      <c r="N90" s="11"/>
      <c r="O90" s="12"/>
      <c r="P90" s="77">
        <v>28000</v>
      </c>
      <c r="Q90" s="78">
        <f t="shared" si="56"/>
        <v>0</v>
      </c>
      <c r="R90" s="79">
        <v>28000</v>
      </c>
      <c r="S90" s="62"/>
      <c r="T90" s="65">
        <f t="shared" si="57"/>
        <v>0</v>
      </c>
      <c r="U90" s="66"/>
      <c r="V90" s="62"/>
      <c r="W90" s="65">
        <f t="shared" si="58"/>
        <v>0</v>
      </c>
      <c r="X90" s="66"/>
      <c r="Y90" s="62"/>
      <c r="Z90" s="65">
        <f t="shared" si="59"/>
        <v>0</v>
      </c>
      <c r="AA90" s="66"/>
      <c r="AB90" s="62"/>
      <c r="AC90" s="65">
        <f t="shared" si="60"/>
        <v>0</v>
      </c>
      <c r="AD90" s="66"/>
      <c r="AE90" s="62"/>
      <c r="AF90" s="65">
        <f t="shared" si="61"/>
        <v>0</v>
      </c>
      <c r="AG90" s="66"/>
      <c r="AH90" s="62"/>
      <c r="AI90" s="154">
        <f>SUM(I85:I93,L85:L93,O85:O93,R85:R93,U85:U93,X85:X93,AA85:AA93,AD85:AD93,AG85:AG93)</f>
        <v>1160128</v>
      </c>
    </row>
    <row r="91" spans="1:35" ht="30" hidden="1" customHeight="1">
      <c r="A91" s="283"/>
      <c r="B91" s="284"/>
      <c r="C91" s="285"/>
      <c r="D91" s="295"/>
      <c r="E91" s="296"/>
      <c r="F91" s="165" t="s">
        <v>35</v>
      </c>
      <c r="G91" s="62"/>
      <c r="H91" s="65">
        <f t="shared" si="54"/>
        <v>0</v>
      </c>
      <c r="I91" s="66"/>
      <c r="J91" s="62"/>
      <c r="K91" s="65">
        <f t="shared" si="55"/>
        <v>0</v>
      </c>
      <c r="L91" s="66"/>
      <c r="M91" s="62"/>
      <c r="N91" s="65">
        <f>M91-O91</f>
        <v>0</v>
      </c>
      <c r="O91" s="66"/>
      <c r="P91" s="62"/>
      <c r="Q91" s="65">
        <f t="shared" si="56"/>
        <v>0</v>
      </c>
      <c r="R91" s="66"/>
      <c r="S91" s="62"/>
      <c r="T91" s="65">
        <f t="shared" si="57"/>
        <v>0</v>
      </c>
      <c r="U91" s="66"/>
      <c r="V91" s="62"/>
      <c r="W91" s="65">
        <f t="shared" si="58"/>
        <v>0</v>
      </c>
      <c r="X91" s="66"/>
      <c r="Y91" s="62"/>
      <c r="Z91" s="65">
        <f t="shared" si="59"/>
        <v>0</v>
      </c>
      <c r="AA91" s="66"/>
      <c r="AB91" s="62"/>
      <c r="AC91" s="65">
        <f t="shared" si="60"/>
        <v>0</v>
      </c>
      <c r="AD91" s="66"/>
      <c r="AE91" s="62"/>
      <c r="AF91" s="65">
        <f t="shared" si="61"/>
        <v>0</v>
      </c>
      <c r="AG91" s="66"/>
      <c r="AH91" s="62"/>
      <c r="AI91" s="76" t="s">
        <v>40</v>
      </c>
    </row>
    <row r="92" spans="1:35" ht="30" hidden="1" customHeight="1">
      <c r="A92" s="283"/>
      <c r="B92" s="284"/>
      <c r="C92" s="285"/>
      <c r="D92" s="295"/>
      <c r="E92" s="296"/>
      <c r="F92" s="165" t="s">
        <v>37</v>
      </c>
      <c r="G92" s="62"/>
      <c r="H92" s="65">
        <f t="shared" si="54"/>
        <v>0</v>
      </c>
      <c r="I92" s="66"/>
      <c r="J92" s="62"/>
      <c r="K92" s="65">
        <f t="shared" si="55"/>
        <v>0</v>
      </c>
      <c r="L92" s="66"/>
      <c r="M92" s="62"/>
      <c r="N92" s="65">
        <f>M92-O92</f>
        <v>0</v>
      </c>
      <c r="O92" s="66"/>
      <c r="P92" s="62"/>
      <c r="Q92" s="65">
        <f t="shared" si="56"/>
        <v>0</v>
      </c>
      <c r="R92" s="66"/>
      <c r="S92" s="62"/>
      <c r="T92" s="65">
        <f t="shared" si="57"/>
        <v>0</v>
      </c>
      <c r="U92" s="66"/>
      <c r="V92" s="62"/>
      <c r="W92" s="65">
        <f t="shared" si="58"/>
        <v>0</v>
      </c>
      <c r="X92" s="66"/>
      <c r="Y92" s="62"/>
      <c r="Z92" s="65">
        <f t="shared" si="59"/>
        <v>0</v>
      </c>
      <c r="AA92" s="66"/>
      <c r="AB92" s="62"/>
      <c r="AC92" s="65">
        <f t="shared" si="60"/>
        <v>0</v>
      </c>
      <c r="AD92" s="66"/>
      <c r="AE92" s="62"/>
      <c r="AF92" s="65">
        <f t="shared" si="61"/>
        <v>0</v>
      </c>
      <c r="AG92" s="66"/>
      <c r="AH92" s="62"/>
      <c r="AI92" s="155">
        <f>AI90/AI86</f>
        <v>1</v>
      </c>
    </row>
    <row r="93" spans="1:35" ht="30" hidden="1" customHeight="1" thickBot="1">
      <c r="A93" s="283"/>
      <c r="B93" s="284"/>
      <c r="C93" s="285"/>
      <c r="D93" s="295"/>
      <c r="E93" s="296"/>
      <c r="F93" s="169" t="s">
        <v>38</v>
      </c>
      <c r="G93" s="81"/>
      <c r="H93" s="82">
        <f t="shared" si="54"/>
        <v>0</v>
      </c>
      <c r="I93" s="83"/>
      <c r="J93" s="81"/>
      <c r="K93" s="82">
        <f t="shared" si="55"/>
        <v>0</v>
      </c>
      <c r="L93" s="83"/>
      <c r="M93" s="81"/>
      <c r="N93" s="82">
        <f>M93-O93</f>
        <v>0</v>
      </c>
      <c r="O93" s="83"/>
      <c r="P93" s="81"/>
      <c r="Q93" s="82">
        <f t="shared" si="56"/>
        <v>0</v>
      </c>
      <c r="R93" s="83"/>
      <c r="S93" s="81"/>
      <c r="T93" s="82">
        <f t="shared" si="57"/>
        <v>0</v>
      </c>
      <c r="U93" s="83"/>
      <c r="V93" s="81"/>
      <c r="W93" s="82">
        <f t="shared" si="58"/>
        <v>0</v>
      </c>
      <c r="X93" s="83"/>
      <c r="Y93" s="81"/>
      <c r="Z93" s="82">
        <f t="shared" si="59"/>
        <v>0</v>
      </c>
      <c r="AA93" s="83"/>
      <c r="AB93" s="81"/>
      <c r="AC93" s="82">
        <f t="shared" si="60"/>
        <v>0</v>
      </c>
      <c r="AD93" s="83"/>
      <c r="AE93" s="81"/>
      <c r="AF93" s="82">
        <f t="shared" si="61"/>
        <v>0</v>
      </c>
      <c r="AG93" s="83"/>
      <c r="AH93" s="81"/>
      <c r="AI93" s="164"/>
    </row>
    <row r="94" spans="1:35" ht="15.75" customHeight="1" thickBot="1">
      <c r="A94" s="302" t="s">
        <v>13</v>
      </c>
      <c r="B94" s="303" t="s">
        <v>14</v>
      </c>
      <c r="C94" s="293" t="s">
        <v>15</v>
      </c>
      <c r="D94" s="303" t="s">
        <v>16</v>
      </c>
      <c r="E94" s="293" t="s">
        <v>17</v>
      </c>
      <c r="F94" s="304" t="s">
        <v>18</v>
      </c>
      <c r="G94" s="312" t="s">
        <v>19</v>
      </c>
      <c r="H94" s="293" t="s">
        <v>20</v>
      </c>
      <c r="I94" s="294" t="s">
        <v>21</v>
      </c>
      <c r="J94" s="312" t="s">
        <v>19</v>
      </c>
      <c r="K94" s="293" t="s">
        <v>20</v>
      </c>
      <c r="L94" s="294" t="s">
        <v>21</v>
      </c>
      <c r="M94" s="312" t="s">
        <v>19</v>
      </c>
      <c r="N94" s="293" t="s">
        <v>20</v>
      </c>
      <c r="O94" s="294" t="s">
        <v>21</v>
      </c>
      <c r="P94" s="312" t="s">
        <v>19</v>
      </c>
      <c r="Q94" s="293" t="s">
        <v>20</v>
      </c>
      <c r="R94" s="294" t="s">
        <v>21</v>
      </c>
      <c r="S94" s="312" t="s">
        <v>19</v>
      </c>
      <c r="T94" s="293" t="s">
        <v>20</v>
      </c>
      <c r="U94" s="294" t="s">
        <v>21</v>
      </c>
      <c r="V94" s="312" t="s">
        <v>19</v>
      </c>
      <c r="W94" s="293" t="s">
        <v>20</v>
      </c>
      <c r="X94" s="294" t="s">
        <v>21</v>
      </c>
      <c r="Y94" s="312" t="s">
        <v>19</v>
      </c>
      <c r="Z94" s="293" t="s">
        <v>20</v>
      </c>
      <c r="AA94" s="294" t="s">
        <v>21</v>
      </c>
      <c r="AB94" s="312" t="s">
        <v>19</v>
      </c>
      <c r="AC94" s="293" t="s">
        <v>20</v>
      </c>
      <c r="AD94" s="294" t="s">
        <v>21</v>
      </c>
      <c r="AE94" s="312" t="s">
        <v>19</v>
      </c>
      <c r="AF94" s="293" t="s">
        <v>20</v>
      </c>
      <c r="AG94" s="294" t="s">
        <v>21</v>
      </c>
      <c r="AH94" s="316" t="s">
        <v>19</v>
      </c>
      <c r="AI94" s="282" t="s">
        <v>22</v>
      </c>
    </row>
    <row r="95" spans="1:35" ht="18.75" customHeight="1">
      <c r="A95" s="302"/>
      <c r="B95" s="303"/>
      <c r="C95" s="293"/>
      <c r="D95" s="303"/>
      <c r="E95" s="293"/>
      <c r="F95" s="304"/>
      <c r="G95" s="312"/>
      <c r="H95" s="293"/>
      <c r="I95" s="294"/>
      <c r="J95" s="312"/>
      <c r="K95" s="293"/>
      <c r="L95" s="294"/>
      <c r="M95" s="312"/>
      <c r="N95" s="293"/>
      <c r="O95" s="294"/>
      <c r="P95" s="312"/>
      <c r="Q95" s="293"/>
      <c r="R95" s="294"/>
      <c r="S95" s="312"/>
      <c r="T95" s="293"/>
      <c r="U95" s="294"/>
      <c r="V95" s="312"/>
      <c r="W95" s="293"/>
      <c r="X95" s="294"/>
      <c r="Y95" s="312"/>
      <c r="Z95" s="293"/>
      <c r="AA95" s="294"/>
      <c r="AB95" s="312"/>
      <c r="AC95" s="293"/>
      <c r="AD95" s="294"/>
      <c r="AE95" s="312"/>
      <c r="AF95" s="293"/>
      <c r="AG95" s="294"/>
      <c r="AH95" s="316"/>
      <c r="AI95" s="282"/>
    </row>
    <row r="96" spans="1:35">
      <c r="A96" s="283" t="s">
        <v>56</v>
      </c>
      <c r="B96" s="313" t="s">
        <v>57</v>
      </c>
      <c r="C96" s="285">
        <v>1801625</v>
      </c>
      <c r="D96" s="301" t="s">
        <v>58</v>
      </c>
      <c r="E96" s="296" t="s">
        <v>59</v>
      </c>
      <c r="F96" s="85" t="s">
        <v>27</v>
      </c>
      <c r="G96" s="67"/>
      <c r="H96" s="63">
        <f t="shared" ref="H96:H104" si="62">G96-I96</f>
        <v>0</v>
      </c>
      <c r="I96" s="64"/>
      <c r="J96" s="67"/>
      <c r="K96" s="63">
        <f t="shared" ref="K96:K104" si="63">J96-L96</f>
        <v>0</v>
      </c>
      <c r="L96" s="64"/>
      <c r="M96" s="67"/>
      <c r="N96" s="63">
        <f t="shared" ref="N96:N104" si="64">M96-O96</f>
        <v>0</v>
      </c>
      <c r="O96" s="64"/>
      <c r="P96" s="67"/>
      <c r="Q96" s="63">
        <f t="shared" ref="Q96:Q104" si="65">P96-R96</f>
        <v>0</v>
      </c>
      <c r="R96" s="64"/>
      <c r="S96" s="67"/>
      <c r="T96" s="63">
        <f t="shared" ref="T96:T104" si="66">S96-U96</f>
        <v>0</v>
      </c>
      <c r="U96" s="64"/>
      <c r="V96" s="67"/>
      <c r="W96" s="63">
        <f t="shared" ref="W96:W104" si="67">V96-X96</f>
        <v>0</v>
      </c>
      <c r="X96" s="64"/>
      <c r="Y96" s="67"/>
      <c r="Z96" s="63">
        <f t="shared" ref="Z96:Z104" si="68">Y96-AA96</f>
        <v>0</v>
      </c>
      <c r="AA96" s="64"/>
      <c r="AB96" s="67"/>
      <c r="AC96" s="63">
        <f t="shared" ref="AC96:AC104" si="69">AB96-AD96</f>
        <v>0</v>
      </c>
      <c r="AD96" s="64"/>
      <c r="AE96" s="67"/>
      <c r="AF96" s="63">
        <f t="shared" ref="AF96:AF104" si="70">AE96-AG96</f>
        <v>0</v>
      </c>
      <c r="AG96" s="64"/>
      <c r="AH96" s="86"/>
      <c r="AI96" s="75" t="s">
        <v>28</v>
      </c>
    </row>
    <row r="97" spans="1:35" ht="13.5" customHeight="1">
      <c r="A97" s="283"/>
      <c r="B97" s="313"/>
      <c r="C97" s="285"/>
      <c r="D97" s="301"/>
      <c r="E97" s="296"/>
      <c r="F97" s="87" t="s">
        <v>29</v>
      </c>
      <c r="G97" s="67"/>
      <c r="H97" s="65">
        <f t="shared" si="62"/>
        <v>0</v>
      </c>
      <c r="I97" s="66"/>
      <c r="J97" s="67"/>
      <c r="K97" s="65">
        <f t="shared" si="63"/>
        <v>0</v>
      </c>
      <c r="L97" s="66"/>
      <c r="M97" s="67"/>
      <c r="N97" s="65">
        <f t="shared" si="64"/>
        <v>0</v>
      </c>
      <c r="O97" s="66"/>
      <c r="P97" s="67"/>
      <c r="Q97" s="65">
        <f t="shared" si="65"/>
        <v>0</v>
      </c>
      <c r="R97" s="66"/>
      <c r="S97" s="67"/>
      <c r="T97" s="65">
        <f t="shared" si="66"/>
        <v>0</v>
      </c>
      <c r="U97" s="66"/>
      <c r="V97" s="67"/>
      <c r="W97" s="65">
        <f t="shared" si="67"/>
        <v>0</v>
      </c>
      <c r="X97" s="66"/>
      <c r="Y97" s="67"/>
      <c r="Z97" s="65">
        <f t="shared" si="68"/>
        <v>0</v>
      </c>
      <c r="AA97" s="66"/>
      <c r="AB97" s="67"/>
      <c r="AC97" s="65">
        <f t="shared" si="69"/>
        <v>0</v>
      </c>
      <c r="AD97" s="66"/>
      <c r="AE97" s="67"/>
      <c r="AF97" s="65">
        <f t="shared" si="70"/>
        <v>0</v>
      </c>
      <c r="AG97" s="66"/>
      <c r="AH97" s="86"/>
      <c r="AI97" s="154">
        <f>SUM(G96:G104,J96:J104,M96:M104,P96:P104,S96:S104,V96:V104,Y96:Y104,AB96:AB104,AE96:AE104)</f>
        <v>2400000</v>
      </c>
    </row>
    <row r="98" spans="1:35" s="53" customFormat="1" ht="14.25" customHeight="1">
      <c r="A98" s="283"/>
      <c r="B98" s="313"/>
      <c r="C98" s="285"/>
      <c r="D98" s="301"/>
      <c r="E98" s="296"/>
      <c r="F98" s="87" t="s">
        <v>30</v>
      </c>
      <c r="G98" s="67"/>
      <c r="H98" s="65">
        <f t="shared" si="62"/>
        <v>0</v>
      </c>
      <c r="I98" s="66"/>
      <c r="J98" s="67"/>
      <c r="K98" s="65">
        <f t="shared" si="63"/>
        <v>0</v>
      </c>
      <c r="L98" s="66"/>
      <c r="M98" s="67"/>
      <c r="N98" s="65">
        <f t="shared" si="64"/>
        <v>0</v>
      </c>
      <c r="O98" s="66"/>
      <c r="P98" s="67"/>
      <c r="Q98" s="65">
        <f t="shared" si="65"/>
        <v>0</v>
      </c>
      <c r="R98" s="66"/>
      <c r="S98" s="67"/>
      <c r="T98" s="65">
        <f t="shared" si="66"/>
        <v>0</v>
      </c>
      <c r="U98" s="66"/>
      <c r="V98" s="67"/>
      <c r="W98" s="65">
        <f t="shared" si="67"/>
        <v>0</v>
      </c>
      <c r="X98" s="66"/>
      <c r="Y98" s="67"/>
      <c r="Z98" s="65">
        <f t="shared" si="68"/>
        <v>0</v>
      </c>
      <c r="AA98" s="66"/>
      <c r="AB98" s="67"/>
      <c r="AC98" s="65">
        <f t="shared" si="69"/>
        <v>0</v>
      </c>
      <c r="AD98" s="66"/>
      <c r="AE98" s="67"/>
      <c r="AF98" s="65">
        <f t="shared" si="70"/>
        <v>0</v>
      </c>
      <c r="AG98" s="66"/>
      <c r="AH98" s="86"/>
      <c r="AI98" s="76" t="s">
        <v>32</v>
      </c>
    </row>
    <row r="99" spans="1:35" s="53" customFormat="1" ht="13.5" customHeight="1">
      <c r="A99" s="283"/>
      <c r="B99" s="313"/>
      <c r="C99" s="285"/>
      <c r="D99" s="301"/>
      <c r="E99" s="296"/>
      <c r="F99" s="87" t="s">
        <v>31</v>
      </c>
      <c r="G99" s="67"/>
      <c r="H99" s="65">
        <f t="shared" si="62"/>
        <v>0</v>
      </c>
      <c r="I99" s="66"/>
      <c r="J99" s="67"/>
      <c r="K99" s="65">
        <f t="shared" si="63"/>
        <v>0</v>
      </c>
      <c r="L99" s="66"/>
      <c r="M99" s="67"/>
      <c r="N99" s="65">
        <f t="shared" si="64"/>
        <v>0</v>
      </c>
      <c r="O99" s="66"/>
      <c r="P99" s="67"/>
      <c r="Q99" s="65">
        <f t="shared" si="65"/>
        <v>0</v>
      </c>
      <c r="R99" s="66"/>
      <c r="S99" s="67"/>
      <c r="T99" s="65">
        <f t="shared" si="66"/>
        <v>0</v>
      </c>
      <c r="U99" s="66"/>
      <c r="V99" s="67"/>
      <c r="W99" s="65">
        <f t="shared" si="67"/>
        <v>0</v>
      </c>
      <c r="X99" s="66"/>
      <c r="Y99" s="67"/>
      <c r="Z99" s="65">
        <f t="shared" si="68"/>
        <v>0</v>
      </c>
      <c r="AA99" s="66"/>
      <c r="AB99" s="67"/>
      <c r="AC99" s="65">
        <f t="shared" si="69"/>
        <v>0</v>
      </c>
      <c r="AD99" s="66"/>
      <c r="AE99" s="67"/>
      <c r="AF99" s="65">
        <f t="shared" si="70"/>
        <v>0</v>
      </c>
      <c r="AG99" s="66"/>
      <c r="AH99" s="86"/>
      <c r="AI99" s="154">
        <f>SUM(H96:H104,K96:K104,N96:N104,Q96:Q104,T96:T104,W96:W104,Z96:Z104,AC96:AC104,Z96:Z104,AF96:AF104)</f>
        <v>0</v>
      </c>
    </row>
    <row r="100" spans="1:35" s="53" customFormat="1" ht="13.5" customHeight="1">
      <c r="A100" s="283"/>
      <c r="B100" s="313"/>
      <c r="C100" s="285"/>
      <c r="D100" s="301"/>
      <c r="E100" s="296"/>
      <c r="F100" s="87" t="s">
        <v>33</v>
      </c>
      <c r="G100" s="67"/>
      <c r="H100" s="65">
        <f t="shared" si="62"/>
        <v>0</v>
      </c>
      <c r="I100" s="66"/>
      <c r="J100" s="67"/>
      <c r="K100" s="65">
        <f t="shared" si="63"/>
        <v>0</v>
      </c>
      <c r="L100" s="66"/>
      <c r="M100" s="67"/>
      <c r="N100" s="65">
        <f t="shared" si="64"/>
        <v>0</v>
      </c>
      <c r="O100" s="66"/>
      <c r="P100" s="67"/>
      <c r="Q100" s="65">
        <f t="shared" si="65"/>
        <v>0</v>
      </c>
      <c r="R100" s="66"/>
      <c r="S100" s="67"/>
      <c r="T100" s="65">
        <f t="shared" si="66"/>
        <v>0</v>
      </c>
      <c r="U100" s="66"/>
      <c r="V100" s="67"/>
      <c r="W100" s="65">
        <f t="shared" si="67"/>
        <v>0</v>
      </c>
      <c r="X100" s="66"/>
      <c r="Y100" s="67"/>
      <c r="Z100" s="65">
        <f t="shared" si="68"/>
        <v>0</v>
      </c>
      <c r="AA100" s="66"/>
      <c r="AB100" s="67"/>
      <c r="AC100" s="65">
        <f t="shared" si="69"/>
        <v>0</v>
      </c>
      <c r="AD100" s="66"/>
      <c r="AE100" s="67"/>
      <c r="AF100" s="65">
        <f t="shared" si="70"/>
        <v>0</v>
      </c>
      <c r="AG100" s="66"/>
      <c r="AH100" s="86"/>
      <c r="AI100" s="76" t="s">
        <v>36</v>
      </c>
    </row>
    <row r="101" spans="1:35" s="53" customFormat="1" ht="13.5" customHeight="1">
      <c r="A101" s="283"/>
      <c r="B101" s="313"/>
      <c r="C101" s="285"/>
      <c r="D101" s="301"/>
      <c r="E101" s="296"/>
      <c r="F101" s="87" t="s">
        <v>34</v>
      </c>
      <c r="G101" s="67"/>
      <c r="H101" s="65">
        <f t="shared" si="62"/>
        <v>0</v>
      </c>
      <c r="I101" s="66"/>
      <c r="J101" s="67"/>
      <c r="K101" s="65">
        <f t="shared" si="63"/>
        <v>0</v>
      </c>
      <c r="L101" s="66"/>
      <c r="M101" s="67"/>
      <c r="N101" s="65">
        <f t="shared" si="64"/>
        <v>0</v>
      </c>
      <c r="O101" s="66"/>
      <c r="P101" s="67"/>
      <c r="Q101" s="65">
        <f t="shared" si="65"/>
        <v>0</v>
      </c>
      <c r="R101" s="66"/>
      <c r="S101" s="67"/>
      <c r="T101" s="65">
        <f t="shared" si="66"/>
        <v>0</v>
      </c>
      <c r="U101" s="66"/>
      <c r="V101" s="67"/>
      <c r="W101" s="65">
        <f t="shared" si="67"/>
        <v>0</v>
      </c>
      <c r="X101" s="66"/>
      <c r="Y101" s="67"/>
      <c r="Z101" s="65">
        <f t="shared" si="68"/>
        <v>0</v>
      </c>
      <c r="AA101" s="66"/>
      <c r="AB101" s="67"/>
      <c r="AC101" s="65">
        <f t="shared" si="69"/>
        <v>0</v>
      </c>
      <c r="AD101" s="66"/>
      <c r="AE101" s="67"/>
      <c r="AF101" s="65">
        <f t="shared" si="70"/>
        <v>0</v>
      </c>
      <c r="AG101" s="66"/>
      <c r="AH101" s="86"/>
      <c r="AI101" s="154">
        <f>SUM(I96:I104,L96:L104,O96:O104,R96:R104,U96:U104,X96:X104,AA96:AA104,AD96:AD104,AG96:AG104)</f>
        <v>2400000</v>
      </c>
    </row>
    <row r="102" spans="1:35" s="53" customFormat="1" ht="13.5" customHeight="1">
      <c r="A102" s="283"/>
      <c r="B102" s="313"/>
      <c r="C102" s="285"/>
      <c r="D102" s="301"/>
      <c r="E102" s="296"/>
      <c r="F102" s="87" t="s">
        <v>35</v>
      </c>
      <c r="G102" s="67"/>
      <c r="H102" s="65">
        <f t="shared" si="62"/>
        <v>0</v>
      </c>
      <c r="I102" s="66"/>
      <c r="J102" s="67"/>
      <c r="K102" s="65">
        <f t="shared" si="63"/>
        <v>0</v>
      </c>
      <c r="L102" s="66"/>
      <c r="M102" s="67"/>
      <c r="N102" s="65">
        <f t="shared" si="64"/>
        <v>0</v>
      </c>
      <c r="O102" s="66"/>
      <c r="P102" s="67"/>
      <c r="Q102" s="65">
        <f t="shared" si="65"/>
        <v>0</v>
      </c>
      <c r="R102" s="66"/>
      <c r="S102" s="67"/>
      <c r="T102" s="65">
        <f t="shared" si="66"/>
        <v>0</v>
      </c>
      <c r="U102" s="66"/>
      <c r="V102" s="67"/>
      <c r="W102" s="65">
        <f t="shared" si="67"/>
        <v>0</v>
      </c>
      <c r="X102" s="66"/>
      <c r="Y102" s="67"/>
      <c r="Z102" s="65">
        <f t="shared" si="68"/>
        <v>0</v>
      </c>
      <c r="AA102" s="66"/>
      <c r="AB102" s="67"/>
      <c r="AC102" s="65">
        <f t="shared" si="69"/>
        <v>0</v>
      </c>
      <c r="AD102" s="66"/>
      <c r="AE102" s="67"/>
      <c r="AF102" s="65">
        <f t="shared" si="70"/>
        <v>0</v>
      </c>
      <c r="AG102" s="66"/>
      <c r="AH102" s="86"/>
      <c r="AI102" s="76" t="s">
        <v>40</v>
      </c>
    </row>
    <row r="103" spans="1:35" s="53" customFormat="1" ht="13.5" customHeight="1">
      <c r="A103" s="283"/>
      <c r="B103" s="313"/>
      <c r="C103" s="285"/>
      <c r="D103" s="301"/>
      <c r="E103" s="296"/>
      <c r="F103" s="87" t="s">
        <v>37</v>
      </c>
      <c r="G103" s="67"/>
      <c r="H103" s="65">
        <f t="shared" si="62"/>
        <v>0</v>
      </c>
      <c r="I103" s="66"/>
      <c r="J103" s="67"/>
      <c r="K103" s="65">
        <f t="shared" si="63"/>
        <v>0</v>
      </c>
      <c r="L103" s="66"/>
      <c r="M103" s="67"/>
      <c r="N103" s="65">
        <f t="shared" si="64"/>
        <v>0</v>
      </c>
      <c r="O103" s="66"/>
      <c r="P103" s="67"/>
      <c r="Q103" s="65">
        <f t="shared" si="65"/>
        <v>0</v>
      </c>
      <c r="R103" s="66"/>
      <c r="S103" s="67"/>
      <c r="T103" s="65">
        <f t="shared" si="66"/>
        <v>0</v>
      </c>
      <c r="U103" s="66"/>
      <c r="V103" s="67"/>
      <c r="W103" s="65">
        <f t="shared" si="67"/>
        <v>0</v>
      </c>
      <c r="X103" s="66"/>
      <c r="Y103" s="67"/>
      <c r="Z103" s="65">
        <f t="shared" si="68"/>
        <v>0</v>
      </c>
      <c r="AA103" s="66"/>
      <c r="AB103" s="67"/>
      <c r="AC103" s="65">
        <f t="shared" si="69"/>
        <v>0</v>
      </c>
      <c r="AD103" s="66"/>
      <c r="AE103" s="67"/>
      <c r="AF103" s="65">
        <f t="shared" si="70"/>
        <v>0</v>
      </c>
      <c r="AG103" s="66"/>
      <c r="AH103" s="86"/>
      <c r="AI103" s="155">
        <f>AI101/AI97</f>
        <v>1</v>
      </c>
    </row>
    <row r="104" spans="1:35" s="53" customFormat="1" ht="13.5" customHeight="1" thickBot="1">
      <c r="A104" s="283"/>
      <c r="B104" s="313"/>
      <c r="C104" s="285"/>
      <c r="D104" s="301"/>
      <c r="E104" s="296"/>
      <c r="F104" s="88" t="s">
        <v>38</v>
      </c>
      <c r="G104" s="89"/>
      <c r="H104" s="82">
        <f t="shared" si="62"/>
        <v>0</v>
      </c>
      <c r="I104" s="83"/>
      <c r="J104" s="89"/>
      <c r="K104" s="82">
        <f t="shared" si="63"/>
        <v>0</v>
      </c>
      <c r="L104" s="83"/>
      <c r="M104" s="170">
        <v>800000</v>
      </c>
      <c r="N104" s="171">
        <f t="shared" si="64"/>
        <v>0</v>
      </c>
      <c r="O104" s="172">
        <v>800000</v>
      </c>
      <c r="P104" s="170">
        <v>800000</v>
      </c>
      <c r="Q104" s="171">
        <f t="shared" si="65"/>
        <v>0</v>
      </c>
      <c r="R104" s="172">
        <v>800000</v>
      </c>
      <c r="S104" s="170">
        <v>800000</v>
      </c>
      <c r="T104" s="171">
        <f t="shared" si="66"/>
        <v>0</v>
      </c>
      <c r="U104" s="172">
        <v>800000</v>
      </c>
      <c r="V104" s="89"/>
      <c r="W104" s="82">
        <f t="shared" si="67"/>
        <v>0</v>
      </c>
      <c r="X104" s="83"/>
      <c r="Y104" s="89"/>
      <c r="Z104" s="82">
        <f t="shared" si="68"/>
        <v>0</v>
      </c>
      <c r="AA104" s="83"/>
      <c r="AB104" s="89"/>
      <c r="AC104" s="82">
        <f t="shared" si="69"/>
        <v>0</v>
      </c>
      <c r="AD104" s="83"/>
      <c r="AE104" s="89"/>
      <c r="AF104" s="82">
        <f t="shared" si="70"/>
        <v>0</v>
      </c>
      <c r="AG104" s="83"/>
      <c r="AH104" s="90"/>
      <c r="AI104" s="164"/>
    </row>
    <row r="105" spans="1:35" ht="15" customHeight="1">
      <c r="A105" s="302" t="s">
        <v>13</v>
      </c>
      <c r="B105" s="303" t="s">
        <v>14</v>
      </c>
      <c r="C105" s="293" t="s">
        <v>15</v>
      </c>
      <c r="D105" s="303" t="s">
        <v>16</v>
      </c>
      <c r="E105" s="293" t="s">
        <v>17</v>
      </c>
      <c r="F105" s="304" t="s">
        <v>18</v>
      </c>
      <c r="G105" s="281" t="s">
        <v>19</v>
      </c>
      <c r="H105" s="293" t="s">
        <v>20</v>
      </c>
      <c r="I105" s="294" t="s">
        <v>21</v>
      </c>
      <c r="J105" s="281" t="s">
        <v>19</v>
      </c>
      <c r="K105" s="293" t="s">
        <v>20</v>
      </c>
      <c r="L105" s="294" t="s">
        <v>21</v>
      </c>
      <c r="M105" s="281" t="s">
        <v>19</v>
      </c>
      <c r="N105" s="293" t="s">
        <v>20</v>
      </c>
      <c r="O105" s="294" t="s">
        <v>21</v>
      </c>
      <c r="P105" s="281" t="s">
        <v>19</v>
      </c>
      <c r="Q105" s="293" t="s">
        <v>20</v>
      </c>
      <c r="R105" s="294" t="s">
        <v>21</v>
      </c>
      <c r="S105" s="281" t="s">
        <v>19</v>
      </c>
      <c r="T105" s="293" t="s">
        <v>20</v>
      </c>
      <c r="U105" s="294" t="s">
        <v>21</v>
      </c>
      <c r="V105" s="281" t="s">
        <v>19</v>
      </c>
      <c r="W105" s="293" t="s">
        <v>20</v>
      </c>
      <c r="X105" s="294" t="s">
        <v>21</v>
      </c>
      <c r="Y105" s="281" t="s">
        <v>19</v>
      </c>
      <c r="Z105" s="293" t="s">
        <v>20</v>
      </c>
      <c r="AA105" s="294" t="s">
        <v>21</v>
      </c>
      <c r="AB105" s="281" t="s">
        <v>19</v>
      </c>
      <c r="AC105" s="293" t="s">
        <v>20</v>
      </c>
      <c r="AD105" s="294" t="s">
        <v>21</v>
      </c>
      <c r="AE105" s="281" t="s">
        <v>19</v>
      </c>
      <c r="AF105" s="293" t="s">
        <v>20</v>
      </c>
      <c r="AG105" s="294" t="s">
        <v>21</v>
      </c>
      <c r="AH105" s="281" t="s">
        <v>19</v>
      </c>
      <c r="AI105" s="282" t="s">
        <v>22</v>
      </c>
    </row>
    <row r="106" spans="1:35" ht="15" customHeight="1">
      <c r="A106" s="302"/>
      <c r="B106" s="303"/>
      <c r="C106" s="293"/>
      <c r="D106" s="303"/>
      <c r="E106" s="293"/>
      <c r="F106" s="304"/>
      <c r="G106" s="281"/>
      <c r="H106" s="293"/>
      <c r="I106" s="294"/>
      <c r="J106" s="281"/>
      <c r="K106" s="293"/>
      <c r="L106" s="294"/>
      <c r="M106" s="281"/>
      <c r="N106" s="293"/>
      <c r="O106" s="294"/>
      <c r="P106" s="281"/>
      <c r="Q106" s="293"/>
      <c r="R106" s="294"/>
      <c r="S106" s="281"/>
      <c r="T106" s="293"/>
      <c r="U106" s="294"/>
      <c r="V106" s="281"/>
      <c r="W106" s="293"/>
      <c r="X106" s="294"/>
      <c r="Y106" s="281"/>
      <c r="Z106" s="293"/>
      <c r="AA106" s="294"/>
      <c r="AB106" s="281"/>
      <c r="AC106" s="293"/>
      <c r="AD106" s="294"/>
      <c r="AE106" s="281"/>
      <c r="AF106" s="293"/>
      <c r="AG106" s="294"/>
      <c r="AH106" s="281"/>
      <c r="AI106" s="282"/>
    </row>
    <row r="107" spans="1:35" ht="15" customHeight="1">
      <c r="A107" s="283" t="s">
        <v>60</v>
      </c>
      <c r="B107" s="284">
        <v>2531</v>
      </c>
      <c r="C107" s="285">
        <v>1801581</v>
      </c>
      <c r="D107" s="295" t="s">
        <v>61</v>
      </c>
      <c r="E107" s="296" t="s">
        <v>55</v>
      </c>
      <c r="F107" s="61" t="s">
        <v>27</v>
      </c>
      <c r="G107" s="62"/>
      <c r="H107" s="63">
        <f t="shared" ref="H107:H115" si="71">G107-I107</f>
        <v>0</v>
      </c>
      <c r="I107" s="64"/>
      <c r="J107" s="62"/>
      <c r="K107" s="63">
        <f t="shared" ref="K107:K115" si="72">J107-L107</f>
        <v>0</v>
      </c>
      <c r="L107" s="64"/>
      <c r="M107" s="62"/>
      <c r="N107" s="63">
        <f t="shared" ref="N107:N115" si="73">M107-O107</f>
        <v>0</v>
      </c>
      <c r="O107" s="64"/>
      <c r="P107" s="62"/>
      <c r="Q107" s="63">
        <f>P107-R107</f>
        <v>0</v>
      </c>
      <c r="R107" s="64"/>
      <c r="S107" s="62"/>
      <c r="T107" s="63">
        <f t="shared" ref="T107:T115" si="74">S107-U107</f>
        <v>0</v>
      </c>
      <c r="U107" s="64"/>
      <c r="V107" s="62"/>
      <c r="W107" s="63">
        <f t="shared" ref="W107:W115" si="75">V107-X107</f>
        <v>0</v>
      </c>
      <c r="X107" s="64"/>
      <c r="Y107" s="62"/>
      <c r="Z107" s="63">
        <f t="shared" ref="Z107:Z115" si="76">Y107-AA107</f>
        <v>0</v>
      </c>
      <c r="AA107" s="64"/>
      <c r="AB107" s="62"/>
      <c r="AC107" s="63">
        <f t="shared" ref="AC107:AC115" si="77">AB107-AD107</f>
        <v>0</v>
      </c>
      <c r="AD107" s="64"/>
      <c r="AE107" s="62"/>
      <c r="AF107" s="63">
        <f t="shared" ref="AF107:AF115" si="78">AE107-AG107</f>
        <v>0</v>
      </c>
      <c r="AG107" s="64"/>
      <c r="AH107" s="62"/>
      <c r="AI107" s="75" t="s">
        <v>28</v>
      </c>
    </row>
    <row r="108" spans="1:35">
      <c r="A108" s="283"/>
      <c r="B108" s="284"/>
      <c r="C108" s="285"/>
      <c r="D108" s="295"/>
      <c r="E108" s="296"/>
      <c r="F108" s="61" t="s">
        <v>29</v>
      </c>
      <c r="G108" s="62"/>
      <c r="H108" s="65">
        <f t="shared" si="71"/>
        <v>0</v>
      </c>
      <c r="I108" s="66"/>
      <c r="J108" s="62"/>
      <c r="K108" s="65">
        <f t="shared" si="72"/>
        <v>0</v>
      </c>
      <c r="L108" s="66"/>
      <c r="M108" s="62"/>
      <c r="N108" s="65">
        <f t="shared" si="73"/>
        <v>0</v>
      </c>
      <c r="O108" s="66"/>
      <c r="P108" s="91">
        <v>49679</v>
      </c>
      <c r="Q108" s="92">
        <f>P108-R108</f>
        <v>0</v>
      </c>
      <c r="R108" s="93">
        <v>49679</v>
      </c>
      <c r="S108" s="62"/>
      <c r="T108" s="65">
        <f t="shared" si="74"/>
        <v>0</v>
      </c>
      <c r="U108" s="66"/>
      <c r="V108" s="62"/>
      <c r="W108" s="65">
        <f t="shared" si="75"/>
        <v>0</v>
      </c>
      <c r="X108" s="66"/>
      <c r="Y108" s="62"/>
      <c r="Z108" s="65">
        <f t="shared" si="76"/>
        <v>0</v>
      </c>
      <c r="AA108" s="66"/>
      <c r="AB108" s="62"/>
      <c r="AC108" s="65">
        <f t="shared" si="77"/>
        <v>0</v>
      </c>
      <c r="AD108" s="66"/>
      <c r="AE108" s="62"/>
      <c r="AF108" s="65">
        <f t="shared" si="78"/>
        <v>0</v>
      </c>
      <c r="AG108" s="66"/>
      <c r="AH108" s="62"/>
      <c r="AI108" s="154">
        <f>SUM(G107:G115,J107:J115,M107:M115,P107:P115,S107:S115,V107:V115,Y107:Y115,AB107:AB115,AE107:AE115)</f>
        <v>299679</v>
      </c>
    </row>
    <row r="109" spans="1:35">
      <c r="A109" s="283"/>
      <c r="B109" s="284"/>
      <c r="C109" s="285"/>
      <c r="D109" s="295"/>
      <c r="E109" s="296"/>
      <c r="F109" s="61" t="s">
        <v>30</v>
      </c>
      <c r="G109" s="62"/>
      <c r="H109" s="65">
        <f t="shared" si="71"/>
        <v>0</v>
      </c>
      <c r="I109" s="66"/>
      <c r="J109" s="62"/>
      <c r="K109" s="65">
        <f t="shared" si="72"/>
        <v>0</v>
      </c>
      <c r="L109" s="66"/>
      <c r="M109" s="62"/>
      <c r="N109" s="65">
        <f t="shared" si="73"/>
        <v>0</v>
      </c>
      <c r="O109" s="66"/>
      <c r="P109" s="62"/>
      <c r="Q109" s="65">
        <f>P109-R109</f>
        <v>0</v>
      </c>
      <c r="R109" s="66"/>
      <c r="S109" s="62"/>
      <c r="T109" s="65">
        <f t="shared" si="74"/>
        <v>0</v>
      </c>
      <c r="U109" s="66"/>
      <c r="V109" s="62"/>
      <c r="W109" s="65">
        <f t="shared" si="75"/>
        <v>0</v>
      </c>
      <c r="X109" s="66"/>
      <c r="Y109" s="62"/>
      <c r="Z109" s="65">
        <f t="shared" si="76"/>
        <v>0</v>
      </c>
      <c r="AA109" s="66"/>
      <c r="AB109" s="62"/>
      <c r="AC109" s="65">
        <f t="shared" si="77"/>
        <v>0</v>
      </c>
      <c r="AD109" s="66"/>
      <c r="AE109" s="62"/>
      <c r="AF109" s="65">
        <f t="shared" si="78"/>
        <v>0</v>
      </c>
      <c r="AG109" s="66"/>
      <c r="AH109" s="62"/>
      <c r="AI109" s="76" t="s">
        <v>32</v>
      </c>
    </row>
    <row r="110" spans="1:35">
      <c r="A110" s="283"/>
      <c r="B110" s="284"/>
      <c r="C110" s="285"/>
      <c r="D110" s="295"/>
      <c r="E110" s="296"/>
      <c r="F110" s="61" t="s">
        <v>31</v>
      </c>
      <c r="G110" s="62"/>
      <c r="H110" s="65">
        <f t="shared" si="71"/>
        <v>0</v>
      </c>
      <c r="I110" s="66"/>
      <c r="J110" s="62"/>
      <c r="K110" s="65">
        <f t="shared" si="72"/>
        <v>0</v>
      </c>
      <c r="L110" s="66"/>
      <c r="M110" s="62"/>
      <c r="N110" s="65">
        <f t="shared" si="73"/>
        <v>0</v>
      </c>
      <c r="O110" s="66"/>
      <c r="P110" s="3"/>
      <c r="Q110" s="11"/>
      <c r="R110" s="12"/>
      <c r="S110" s="62"/>
      <c r="T110" s="65">
        <f t="shared" si="74"/>
        <v>0</v>
      </c>
      <c r="U110" s="66"/>
      <c r="V110" s="91">
        <v>250000</v>
      </c>
      <c r="W110" s="92">
        <f t="shared" ref="W110" si="79">V110-X110</f>
        <v>250000</v>
      </c>
      <c r="X110" s="93"/>
      <c r="Y110" s="62"/>
      <c r="Z110" s="65">
        <f t="shared" si="76"/>
        <v>0</v>
      </c>
      <c r="AA110" s="66"/>
      <c r="AB110" s="62"/>
      <c r="AC110" s="65">
        <f t="shared" si="77"/>
        <v>0</v>
      </c>
      <c r="AD110" s="66"/>
      <c r="AE110" s="62"/>
      <c r="AF110" s="65">
        <f t="shared" si="78"/>
        <v>0</v>
      </c>
      <c r="AG110" s="66"/>
      <c r="AH110" s="62"/>
      <c r="AI110" s="154">
        <f>SUM(H107:H115,K107:K115,N107:N115,Q107:Q115,T107:T115,W107:W115,Z107:Z115,AC107:AC115,Z107:Z115,AF107:AF115)</f>
        <v>250000</v>
      </c>
    </row>
    <row r="111" spans="1:35">
      <c r="A111" s="283"/>
      <c r="B111" s="284"/>
      <c r="C111" s="285"/>
      <c r="D111" s="295"/>
      <c r="E111" s="296"/>
      <c r="F111" s="61" t="s">
        <v>33</v>
      </c>
      <c r="G111" s="62"/>
      <c r="H111" s="65">
        <f t="shared" si="71"/>
        <v>0</v>
      </c>
      <c r="I111" s="66"/>
      <c r="J111" s="62"/>
      <c r="K111" s="65">
        <f t="shared" si="72"/>
        <v>0</v>
      </c>
      <c r="L111" s="66"/>
      <c r="M111" s="62"/>
      <c r="N111" s="65">
        <f t="shared" si="73"/>
        <v>0</v>
      </c>
      <c r="O111" s="66"/>
      <c r="P111" s="62"/>
      <c r="Q111" s="65">
        <f>P111-R111</f>
        <v>0</v>
      </c>
      <c r="R111" s="66"/>
      <c r="S111" s="62"/>
      <c r="T111" s="65">
        <f t="shared" si="74"/>
        <v>0</v>
      </c>
      <c r="U111" s="66"/>
      <c r="V111" s="62"/>
      <c r="W111" s="65">
        <f t="shared" si="75"/>
        <v>0</v>
      </c>
      <c r="X111" s="66"/>
      <c r="Y111" s="62"/>
      <c r="Z111" s="65">
        <f t="shared" si="76"/>
        <v>0</v>
      </c>
      <c r="AA111" s="66"/>
      <c r="AB111" s="62"/>
      <c r="AC111" s="65">
        <f t="shared" si="77"/>
        <v>0</v>
      </c>
      <c r="AD111" s="66"/>
      <c r="AE111" s="62"/>
      <c r="AF111" s="65">
        <f t="shared" si="78"/>
        <v>0</v>
      </c>
      <c r="AG111" s="66"/>
      <c r="AH111" s="62"/>
      <c r="AI111" s="76" t="s">
        <v>36</v>
      </c>
    </row>
    <row r="112" spans="1:35">
      <c r="A112" s="283"/>
      <c r="B112" s="284"/>
      <c r="C112" s="285"/>
      <c r="D112" s="295"/>
      <c r="E112" s="296"/>
      <c r="F112" s="61" t="s">
        <v>34</v>
      </c>
      <c r="G112" s="62"/>
      <c r="H112" s="65">
        <f t="shared" si="71"/>
        <v>0</v>
      </c>
      <c r="I112" s="66"/>
      <c r="J112" s="62"/>
      <c r="K112" s="65">
        <f t="shared" si="72"/>
        <v>0</v>
      </c>
      <c r="L112" s="66"/>
      <c r="M112" s="62"/>
      <c r="N112" s="65">
        <f t="shared" si="73"/>
        <v>0</v>
      </c>
      <c r="O112" s="66"/>
      <c r="P112" s="62"/>
      <c r="Q112" s="65">
        <f>P112-R112</f>
        <v>0</v>
      </c>
      <c r="R112" s="66"/>
      <c r="S112" s="62"/>
      <c r="T112" s="65">
        <f t="shared" si="74"/>
        <v>0</v>
      </c>
      <c r="U112" s="66"/>
      <c r="V112" s="274"/>
      <c r="W112" s="275">
        <f t="shared" si="75"/>
        <v>0</v>
      </c>
      <c r="X112" s="276"/>
      <c r="Y112" s="62"/>
      <c r="Z112" s="65">
        <f t="shared" si="76"/>
        <v>0</v>
      </c>
      <c r="AA112" s="66"/>
      <c r="AB112" s="62"/>
      <c r="AC112" s="65">
        <f t="shared" si="77"/>
        <v>0</v>
      </c>
      <c r="AD112" s="66"/>
      <c r="AE112" s="62"/>
      <c r="AF112" s="65">
        <f t="shared" si="78"/>
        <v>0</v>
      </c>
      <c r="AG112" s="66"/>
      <c r="AH112" s="62"/>
      <c r="AI112" s="154">
        <f>SUM(I107:I115,L107:L115,O107:O115,R107:R115,U107:U115,X107:X115,AA107:AA115,AD107:AD115,AG107:AG115)</f>
        <v>49679</v>
      </c>
    </row>
    <row r="113" spans="1:35">
      <c r="A113" s="283"/>
      <c r="B113" s="284"/>
      <c r="C113" s="285"/>
      <c r="D113" s="295"/>
      <c r="E113" s="296"/>
      <c r="F113" s="61" t="s">
        <v>35</v>
      </c>
      <c r="G113" s="62"/>
      <c r="H113" s="65">
        <f t="shared" si="71"/>
        <v>0</v>
      </c>
      <c r="I113" s="66"/>
      <c r="J113" s="62"/>
      <c r="K113" s="65">
        <f t="shared" si="72"/>
        <v>0</v>
      </c>
      <c r="L113" s="66"/>
      <c r="M113" s="62"/>
      <c r="N113" s="65">
        <f t="shared" si="73"/>
        <v>0</v>
      </c>
      <c r="O113" s="66"/>
      <c r="P113" s="62"/>
      <c r="Q113" s="65">
        <f>P113-R113</f>
        <v>0</v>
      </c>
      <c r="R113" s="66"/>
      <c r="S113" s="62"/>
      <c r="T113" s="65">
        <f t="shared" si="74"/>
        <v>0</v>
      </c>
      <c r="U113" s="66"/>
      <c r="V113" s="62"/>
      <c r="W113" s="65">
        <f t="shared" si="75"/>
        <v>0</v>
      </c>
      <c r="X113" s="66"/>
      <c r="Y113" s="62"/>
      <c r="Z113" s="65">
        <f t="shared" si="76"/>
        <v>0</v>
      </c>
      <c r="AA113" s="66"/>
      <c r="AB113" s="62"/>
      <c r="AC113" s="65">
        <f t="shared" si="77"/>
        <v>0</v>
      </c>
      <c r="AD113" s="66"/>
      <c r="AE113" s="62"/>
      <c r="AF113" s="65">
        <f t="shared" si="78"/>
        <v>0</v>
      </c>
      <c r="AG113" s="66"/>
      <c r="AH113" s="62"/>
      <c r="AI113" s="76" t="s">
        <v>40</v>
      </c>
    </row>
    <row r="114" spans="1:35">
      <c r="A114" s="283"/>
      <c r="B114" s="284"/>
      <c r="C114" s="285"/>
      <c r="D114" s="295"/>
      <c r="E114" s="296"/>
      <c r="F114" s="61" t="s">
        <v>37</v>
      </c>
      <c r="G114" s="62"/>
      <c r="H114" s="65">
        <f t="shared" si="71"/>
        <v>0</v>
      </c>
      <c r="I114" s="66"/>
      <c r="J114" s="62"/>
      <c r="K114" s="65">
        <f t="shared" si="72"/>
        <v>0</v>
      </c>
      <c r="L114" s="66"/>
      <c r="M114" s="62"/>
      <c r="N114" s="65">
        <f t="shared" si="73"/>
        <v>0</v>
      </c>
      <c r="O114" s="66"/>
      <c r="P114" s="62"/>
      <c r="Q114" s="65">
        <f>P114-R114</f>
        <v>0</v>
      </c>
      <c r="R114" s="66"/>
      <c r="S114" s="62"/>
      <c r="T114" s="65">
        <f t="shared" si="74"/>
        <v>0</v>
      </c>
      <c r="U114" s="66"/>
      <c r="V114" s="62"/>
      <c r="W114" s="65">
        <f t="shared" si="75"/>
        <v>0</v>
      </c>
      <c r="X114" s="66"/>
      <c r="Y114" s="62"/>
      <c r="Z114" s="65">
        <f t="shared" si="76"/>
        <v>0</v>
      </c>
      <c r="AA114" s="66"/>
      <c r="AB114" s="62"/>
      <c r="AC114" s="65">
        <f t="shared" si="77"/>
        <v>0</v>
      </c>
      <c r="AD114" s="66"/>
      <c r="AE114" s="62"/>
      <c r="AF114" s="65">
        <f t="shared" si="78"/>
        <v>0</v>
      </c>
      <c r="AG114" s="66"/>
      <c r="AH114" s="62"/>
      <c r="AI114" s="155">
        <f>AI112/AI108</f>
        <v>0.16577404489470399</v>
      </c>
    </row>
    <row r="115" spans="1:35" ht="15.75" thickBot="1">
      <c r="A115" s="283"/>
      <c r="B115" s="284"/>
      <c r="C115" s="285"/>
      <c r="D115" s="295"/>
      <c r="E115" s="296"/>
      <c r="F115" s="173" t="s">
        <v>38</v>
      </c>
      <c r="G115" s="81"/>
      <c r="H115" s="82">
        <f t="shared" si="71"/>
        <v>0</v>
      </c>
      <c r="I115" s="83"/>
      <c r="J115" s="81"/>
      <c r="K115" s="82">
        <f t="shared" si="72"/>
        <v>0</v>
      </c>
      <c r="L115" s="83"/>
      <c r="M115" s="81"/>
      <c r="N115" s="82">
        <f t="shared" si="73"/>
        <v>0</v>
      </c>
      <c r="O115" s="83"/>
      <c r="P115" s="81"/>
      <c r="Q115" s="82">
        <f>P115-R115</f>
        <v>0</v>
      </c>
      <c r="R115" s="83"/>
      <c r="S115" s="81"/>
      <c r="T115" s="82">
        <f t="shared" si="74"/>
        <v>0</v>
      </c>
      <c r="U115" s="83"/>
      <c r="V115" s="81"/>
      <c r="W115" s="82">
        <f t="shared" si="75"/>
        <v>0</v>
      </c>
      <c r="X115" s="83"/>
      <c r="Y115" s="81"/>
      <c r="Z115" s="82">
        <f t="shared" si="76"/>
        <v>0</v>
      </c>
      <c r="AA115" s="83"/>
      <c r="AB115" s="81"/>
      <c r="AC115" s="82">
        <f t="shared" si="77"/>
        <v>0</v>
      </c>
      <c r="AD115" s="83"/>
      <c r="AE115" s="81"/>
      <c r="AF115" s="82">
        <f t="shared" si="78"/>
        <v>0</v>
      </c>
      <c r="AG115" s="83"/>
      <c r="AH115" s="81"/>
      <c r="AI115" s="164"/>
    </row>
    <row r="116" spans="1:35" s="53" customFormat="1" ht="13.5" customHeight="1">
      <c r="A116" s="302" t="s">
        <v>13</v>
      </c>
      <c r="B116" s="303" t="s">
        <v>14</v>
      </c>
      <c r="C116" s="293" t="s">
        <v>15</v>
      </c>
      <c r="D116" s="303" t="s">
        <v>16</v>
      </c>
      <c r="E116" s="293" t="s">
        <v>17</v>
      </c>
      <c r="F116" s="304" t="s">
        <v>18</v>
      </c>
      <c r="G116" s="281" t="s">
        <v>19</v>
      </c>
      <c r="H116" s="293" t="s">
        <v>20</v>
      </c>
      <c r="I116" s="294" t="s">
        <v>21</v>
      </c>
      <c r="J116" s="281" t="s">
        <v>19</v>
      </c>
      <c r="K116" s="293" t="s">
        <v>20</v>
      </c>
      <c r="L116" s="294" t="s">
        <v>21</v>
      </c>
      <c r="M116" s="281" t="s">
        <v>19</v>
      </c>
      <c r="N116" s="293" t="s">
        <v>20</v>
      </c>
      <c r="O116" s="294" t="s">
        <v>21</v>
      </c>
      <c r="P116" s="281" t="s">
        <v>19</v>
      </c>
      <c r="Q116" s="293" t="s">
        <v>20</v>
      </c>
      <c r="R116" s="294" t="s">
        <v>21</v>
      </c>
      <c r="S116" s="281" t="s">
        <v>19</v>
      </c>
      <c r="T116" s="293" t="s">
        <v>20</v>
      </c>
      <c r="U116" s="294" t="s">
        <v>21</v>
      </c>
      <c r="V116" s="281" t="s">
        <v>19</v>
      </c>
      <c r="W116" s="293" t="s">
        <v>20</v>
      </c>
      <c r="X116" s="294" t="s">
        <v>21</v>
      </c>
      <c r="Y116" s="281" t="s">
        <v>19</v>
      </c>
      <c r="Z116" s="293" t="s">
        <v>20</v>
      </c>
      <c r="AA116" s="294" t="s">
        <v>21</v>
      </c>
      <c r="AB116" s="281" t="s">
        <v>19</v>
      </c>
      <c r="AC116" s="293" t="s">
        <v>20</v>
      </c>
      <c r="AD116" s="294" t="s">
        <v>21</v>
      </c>
      <c r="AE116" s="281" t="s">
        <v>19</v>
      </c>
      <c r="AF116" s="293" t="s">
        <v>20</v>
      </c>
      <c r="AG116" s="294" t="s">
        <v>21</v>
      </c>
      <c r="AH116" s="281" t="s">
        <v>19</v>
      </c>
      <c r="AI116" s="282" t="s">
        <v>22</v>
      </c>
    </row>
    <row r="117" spans="1:35" s="53" customFormat="1" ht="13.5" customHeight="1">
      <c r="A117" s="302"/>
      <c r="B117" s="303"/>
      <c r="C117" s="293"/>
      <c r="D117" s="303"/>
      <c r="E117" s="293"/>
      <c r="F117" s="304"/>
      <c r="G117" s="281"/>
      <c r="H117" s="293"/>
      <c r="I117" s="294"/>
      <c r="J117" s="281"/>
      <c r="K117" s="293"/>
      <c r="L117" s="294"/>
      <c r="M117" s="281"/>
      <c r="N117" s="293"/>
      <c r="O117" s="294"/>
      <c r="P117" s="281"/>
      <c r="Q117" s="293"/>
      <c r="R117" s="294"/>
      <c r="S117" s="281"/>
      <c r="T117" s="293"/>
      <c r="U117" s="294"/>
      <c r="V117" s="281"/>
      <c r="W117" s="293"/>
      <c r="X117" s="294"/>
      <c r="Y117" s="281"/>
      <c r="Z117" s="293"/>
      <c r="AA117" s="294"/>
      <c r="AB117" s="281"/>
      <c r="AC117" s="293"/>
      <c r="AD117" s="294"/>
      <c r="AE117" s="281"/>
      <c r="AF117" s="293"/>
      <c r="AG117" s="294"/>
      <c r="AH117" s="281"/>
      <c r="AI117" s="282"/>
    </row>
    <row r="118" spans="1:35" s="53" customFormat="1">
      <c r="A118" s="283" t="s">
        <v>62</v>
      </c>
      <c r="B118" s="284">
        <v>2549</v>
      </c>
      <c r="C118" s="285">
        <v>1802805</v>
      </c>
      <c r="D118" s="295" t="s">
        <v>63</v>
      </c>
      <c r="E118" s="296" t="s">
        <v>64</v>
      </c>
      <c r="F118" s="61" t="s">
        <v>27</v>
      </c>
      <c r="G118" s="62"/>
      <c r="H118" s="63">
        <f t="shared" ref="H118:H126" si="80">G118-I118</f>
        <v>0</v>
      </c>
      <c r="I118" s="64"/>
      <c r="J118" s="62"/>
      <c r="K118" s="63">
        <f t="shared" ref="K118:K126" si="81">J118-L118</f>
        <v>0</v>
      </c>
      <c r="L118" s="64"/>
      <c r="M118" s="62"/>
      <c r="N118" s="63">
        <f t="shared" ref="N118:N126" si="82">M118-O118</f>
        <v>0</v>
      </c>
      <c r="O118" s="64"/>
      <c r="P118" s="62"/>
      <c r="Q118" s="63">
        <f t="shared" ref="Q118:Q126" si="83">P118-R118</f>
        <v>0</v>
      </c>
      <c r="R118" s="64"/>
      <c r="S118" s="62"/>
      <c r="T118" s="63">
        <f t="shared" ref="T118:T126" si="84">S118-U118</f>
        <v>0</v>
      </c>
      <c r="U118" s="64"/>
      <c r="V118" s="62"/>
      <c r="W118" s="63">
        <f t="shared" ref="W118:W126" si="85">V118-X118</f>
        <v>0</v>
      </c>
      <c r="X118" s="64"/>
      <c r="Y118" s="62"/>
      <c r="Z118" s="63">
        <f t="shared" ref="Z118:Z126" si="86">Y118-AA118</f>
        <v>0</v>
      </c>
      <c r="AA118" s="64"/>
      <c r="AB118" s="62"/>
      <c r="AC118" s="63">
        <f t="shared" ref="AC118:AC126" si="87">AB118-AD118</f>
        <v>0</v>
      </c>
      <c r="AD118" s="64"/>
      <c r="AE118" s="62"/>
      <c r="AF118" s="63">
        <f t="shared" ref="AF118:AF126" si="88">AE118-AG118</f>
        <v>0</v>
      </c>
      <c r="AG118" s="64"/>
      <c r="AH118" s="62"/>
      <c r="AI118" s="75" t="s">
        <v>28</v>
      </c>
    </row>
    <row r="119" spans="1:35" s="53" customFormat="1" ht="13.5" customHeight="1">
      <c r="A119" s="283"/>
      <c r="B119" s="284"/>
      <c r="C119" s="285"/>
      <c r="D119" s="295"/>
      <c r="E119" s="296"/>
      <c r="F119" s="61" t="s">
        <v>29</v>
      </c>
      <c r="G119" s="62"/>
      <c r="H119" s="65">
        <f t="shared" si="80"/>
        <v>0</v>
      </c>
      <c r="I119" s="66"/>
      <c r="J119" s="62"/>
      <c r="K119" s="65">
        <f t="shared" si="81"/>
        <v>0</v>
      </c>
      <c r="L119" s="66"/>
      <c r="M119" s="62"/>
      <c r="N119" s="65">
        <f t="shared" si="82"/>
        <v>0</v>
      </c>
      <c r="O119" s="66"/>
      <c r="P119" s="91">
        <v>283500</v>
      </c>
      <c r="Q119" s="92">
        <f t="shared" si="83"/>
        <v>0</v>
      </c>
      <c r="R119" s="93">
        <v>283500</v>
      </c>
      <c r="S119" s="62"/>
      <c r="T119" s="65">
        <f t="shared" si="84"/>
        <v>0</v>
      </c>
      <c r="U119" s="66"/>
      <c r="V119" s="62"/>
      <c r="W119" s="65">
        <f t="shared" si="85"/>
        <v>0</v>
      </c>
      <c r="X119" s="66"/>
      <c r="Y119" s="62"/>
      <c r="Z119" s="65">
        <f t="shared" si="86"/>
        <v>0</v>
      </c>
      <c r="AA119" s="66"/>
      <c r="AB119" s="62"/>
      <c r="AC119" s="65">
        <f t="shared" si="87"/>
        <v>0</v>
      </c>
      <c r="AD119" s="66"/>
      <c r="AE119" s="62"/>
      <c r="AF119" s="65">
        <f t="shared" si="88"/>
        <v>0</v>
      </c>
      <c r="AG119" s="66"/>
      <c r="AH119" s="62"/>
      <c r="AI119" s="154">
        <f>SUM(G118:G126,J118:J126,M118:M126,P118:P126,S118:S126,V118:V126,Y118:Y126,AB118:AB126,AE118:AE126)</f>
        <v>2397750</v>
      </c>
    </row>
    <row r="120" spans="1:35" s="53" customFormat="1" ht="13.5" customHeight="1">
      <c r="A120" s="283"/>
      <c r="B120" s="284"/>
      <c r="C120" s="285"/>
      <c r="D120" s="295"/>
      <c r="E120" s="296"/>
      <c r="F120" s="61" t="s">
        <v>30</v>
      </c>
      <c r="G120" s="62"/>
      <c r="H120" s="65">
        <f t="shared" si="80"/>
        <v>0</v>
      </c>
      <c r="I120" s="66"/>
      <c r="J120" s="62"/>
      <c r="K120" s="65">
        <f t="shared" si="81"/>
        <v>0</v>
      </c>
      <c r="L120" s="66"/>
      <c r="M120" s="62"/>
      <c r="N120" s="65">
        <f t="shared" si="82"/>
        <v>0</v>
      </c>
      <c r="O120" s="66"/>
      <c r="P120" s="62"/>
      <c r="Q120" s="65">
        <f t="shared" si="83"/>
        <v>0</v>
      </c>
      <c r="R120" s="66"/>
      <c r="S120" s="62"/>
      <c r="T120" s="65">
        <f t="shared" si="84"/>
        <v>0</v>
      </c>
      <c r="U120" s="66"/>
      <c r="V120" s="62"/>
      <c r="W120" s="65">
        <f t="shared" si="85"/>
        <v>0</v>
      </c>
      <c r="X120" s="66"/>
      <c r="Y120" s="62"/>
      <c r="Z120" s="65">
        <f t="shared" si="86"/>
        <v>0</v>
      </c>
      <c r="AA120" s="66"/>
      <c r="AB120" s="62"/>
      <c r="AC120" s="65">
        <f t="shared" si="87"/>
        <v>0</v>
      </c>
      <c r="AD120" s="66"/>
      <c r="AE120" s="62"/>
      <c r="AF120" s="65">
        <f t="shared" si="88"/>
        <v>0</v>
      </c>
      <c r="AG120" s="66"/>
      <c r="AH120" s="62"/>
      <c r="AI120" s="76" t="s">
        <v>32</v>
      </c>
    </row>
    <row r="121" spans="1:35" s="53" customFormat="1" ht="13.5" customHeight="1">
      <c r="A121" s="283"/>
      <c r="B121" s="284"/>
      <c r="C121" s="285"/>
      <c r="D121" s="295"/>
      <c r="E121" s="296"/>
      <c r="F121" s="61" t="s">
        <v>31</v>
      </c>
      <c r="G121" s="62"/>
      <c r="H121" s="65">
        <f t="shared" si="80"/>
        <v>0</v>
      </c>
      <c r="I121" s="66"/>
      <c r="J121" s="62"/>
      <c r="K121" s="65">
        <f t="shared" si="81"/>
        <v>0</v>
      </c>
      <c r="L121" s="66"/>
      <c r="M121" s="62"/>
      <c r="N121" s="65">
        <f t="shared" si="82"/>
        <v>0</v>
      </c>
      <c r="O121" s="66"/>
      <c r="P121" s="62"/>
      <c r="Q121" s="65">
        <f t="shared" si="83"/>
        <v>0</v>
      </c>
      <c r="R121" s="66"/>
      <c r="S121" s="62"/>
      <c r="T121" s="65">
        <f t="shared" si="84"/>
        <v>0</v>
      </c>
      <c r="U121" s="66"/>
      <c r="V121" s="91">
        <v>82500</v>
      </c>
      <c r="W121" s="92">
        <f t="shared" si="85"/>
        <v>82500</v>
      </c>
      <c r="X121" s="93"/>
      <c r="Y121" s="62"/>
      <c r="Z121" s="65">
        <f t="shared" si="86"/>
        <v>0</v>
      </c>
      <c r="AA121" s="66"/>
      <c r="AB121" s="62"/>
      <c r="AC121" s="65">
        <f t="shared" si="87"/>
        <v>0</v>
      </c>
      <c r="AD121" s="66"/>
      <c r="AE121" s="62"/>
      <c r="AF121" s="65">
        <f t="shared" si="88"/>
        <v>0</v>
      </c>
      <c r="AG121" s="66"/>
      <c r="AH121" s="62"/>
      <c r="AI121" s="154">
        <f>SUM(H118:H126,K118:K126,N118:N126,Q118:Q126,T118:T126,W118:W126,Z118:Z126,AC118:AC126,Z118:Z126,AF118:AF126)</f>
        <v>2222250</v>
      </c>
    </row>
    <row r="122" spans="1:35" ht="13.5" customHeight="1">
      <c r="A122" s="283"/>
      <c r="B122" s="284"/>
      <c r="C122" s="285"/>
      <c r="D122" s="295"/>
      <c r="E122" s="296"/>
      <c r="F122" s="61" t="s">
        <v>33</v>
      </c>
      <c r="G122" s="62"/>
      <c r="H122" s="65">
        <f t="shared" si="80"/>
        <v>0</v>
      </c>
      <c r="I122" s="66"/>
      <c r="J122" s="62"/>
      <c r="K122" s="65">
        <f t="shared" si="81"/>
        <v>0</v>
      </c>
      <c r="L122" s="66"/>
      <c r="M122" s="62"/>
      <c r="N122" s="65">
        <f t="shared" si="82"/>
        <v>0</v>
      </c>
      <c r="O122" s="66"/>
      <c r="P122" s="62"/>
      <c r="Q122" s="65">
        <f t="shared" si="83"/>
        <v>0</v>
      </c>
      <c r="R122" s="66"/>
      <c r="S122" s="62"/>
      <c r="T122" s="65">
        <f t="shared" si="84"/>
        <v>0</v>
      </c>
      <c r="U122" s="66"/>
      <c r="V122" s="62"/>
      <c r="W122" s="65">
        <f t="shared" si="85"/>
        <v>0</v>
      </c>
      <c r="X122" s="66"/>
      <c r="Y122" s="91">
        <v>108000</v>
      </c>
      <c r="Z122" s="92">
        <f t="shared" si="86"/>
        <v>108000</v>
      </c>
      <c r="AA122" s="93"/>
      <c r="AB122" s="62"/>
      <c r="AC122" s="65">
        <f t="shared" si="87"/>
        <v>0</v>
      </c>
      <c r="AD122" s="66"/>
      <c r="AE122" s="62"/>
      <c r="AF122" s="65">
        <f t="shared" si="88"/>
        <v>0</v>
      </c>
      <c r="AG122" s="66"/>
      <c r="AH122" s="62"/>
      <c r="AI122" s="76" t="s">
        <v>36</v>
      </c>
    </row>
    <row r="123" spans="1:35" ht="13.5" customHeight="1">
      <c r="A123" s="283"/>
      <c r="B123" s="284"/>
      <c r="C123" s="285"/>
      <c r="D123" s="295"/>
      <c r="E123" s="296"/>
      <c r="F123" s="61" t="s">
        <v>34</v>
      </c>
      <c r="G123" s="62"/>
      <c r="H123" s="65">
        <f t="shared" si="80"/>
        <v>0</v>
      </c>
      <c r="I123" s="66"/>
      <c r="J123" s="62"/>
      <c r="K123" s="65">
        <f t="shared" si="81"/>
        <v>0</v>
      </c>
      <c r="L123" s="66"/>
      <c r="M123" s="62"/>
      <c r="N123" s="65">
        <f t="shared" si="82"/>
        <v>0</v>
      </c>
      <c r="O123" s="66"/>
      <c r="P123" s="62"/>
      <c r="Q123" s="65">
        <f t="shared" si="83"/>
        <v>0</v>
      </c>
      <c r="R123" s="66"/>
      <c r="S123" s="62"/>
      <c r="T123" s="65">
        <f t="shared" si="84"/>
        <v>0</v>
      </c>
      <c r="U123" s="66"/>
      <c r="V123" s="62"/>
      <c r="W123" s="65">
        <f t="shared" si="85"/>
        <v>0</v>
      </c>
      <c r="X123" s="66"/>
      <c r="Y123" s="62"/>
      <c r="Z123" s="65">
        <f t="shared" si="86"/>
        <v>0</v>
      </c>
      <c r="AA123" s="66"/>
      <c r="AB123" s="91">
        <v>1923750</v>
      </c>
      <c r="AC123" s="92">
        <f t="shared" si="87"/>
        <v>1923750</v>
      </c>
      <c r="AD123" s="93"/>
      <c r="AE123" s="62"/>
      <c r="AF123" s="65">
        <f t="shared" si="88"/>
        <v>0</v>
      </c>
      <c r="AG123" s="66"/>
      <c r="AH123" s="62"/>
      <c r="AI123" s="154">
        <f>SUM(I118:I126,L118:L126,O118:O126,R118:R126,U118:U126,X118:X126,AA118:AA126,AD118:AD126,AG118:AG126)</f>
        <v>283500</v>
      </c>
    </row>
    <row r="124" spans="1:35" ht="13.5" customHeight="1">
      <c r="A124" s="283"/>
      <c r="B124" s="284"/>
      <c r="C124" s="285"/>
      <c r="D124" s="295"/>
      <c r="E124" s="296"/>
      <c r="F124" s="61" t="s">
        <v>35</v>
      </c>
      <c r="G124" s="62"/>
      <c r="H124" s="65">
        <f t="shared" si="80"/>
        <v>0</v>
      </c>
      <c r="I124" s="66"/>
      <c r="J124" s="62"/>
      <c r="K124" s="65">
        <f t="shared" si="81"/>
        <v>0</v>
      </c>
      <c r="L124" s="66"/>
      <c r="M124" s="62"/>
      <c r="N124" s="65">
        <f t="shared" si="82"/>
        <v>0</v>
      </c>
      <c r="O124" s="66"/>
      <c r="P124" s="62"/>
      <c r="Q124" s="65">
        <f t="shared" si="83"/>
        <v>0</v>
      </c>
      <c r="R124" s="66"/>
      <c r="S124" s="62"/>
      <c r="T124" s="65">
        <f t="shared" si="84"/>
        <v>0</v>
      </c>
      <c r="U124" s="66"/>
      <c r="V124" s="62"/>
      <c r="W124" s="65">
        <f t="shared" si="85"/>
        <v>0</v>
      </c>
      <c r="X124" s="66"/>
      <c r="Y124" s="62"/>
      <c r="Z124" s="65">
        <f t="shared" si="86"/>
        <v>0</v>
      </c>
      <c r="AA124" s="66"/>
      <c r="AB124" s="62"/>
      <c r="AC124" s="65">
        <f t="shared" si="87"/>
        <v>0</v>
      </c>
      <c r="AD124" s="66"/>
      <c r="AE124" s="62"/>
      <c r="AF124" s="65">
        <f t="shared" si="88"/>
        <v>0</v>
      </c>
      <c r="AG124" s="66"/>
      <c r="AH124" s="62"/>
      <c r="AI124" s="76" t="s">
        <v>40</v>
      </c>
    </row>
    <row r="125" spans="1:35" ht="13.5" customHeight="1">
      <c r="A125" s="283"/>
      <c r="B125" s="284"/>
      <c r="C125" s="285"/>
      <c r="D125" s="295"/>
      <c r="E125" s="296"/>
      <c r="F125" s="61" t="s">
        <v>37</v>
      </c>
      <c r="G125" s="62"/>
      <c r="H125" s="65">
        <f t="shared" si="80"/>
        <v>0</v>
      </c>
      <c r="I125" s="66"/>
      <c r="J125" s="62"/>
      <c r="K125" s="65">
        <f t="shared" si="81"/>
        <v>0</v>
      </c>
      <c r="L125" s="66"/>
      <c r="M125" s="62"/>
      <c r="N125" s="65">
        <f t="shared" si="82"/>
        <v>0</v>
      </c>
      <c r="O125" s="66"/>
      <c r="P125" s="62"/>
      <c r="Q125" s="65">
        <f t="shared" si="83"/>
        <v>0</v>
      </c>
      <c r="R125" s="66"/>
      <c r="S125" s="62"/>
      <c r="T125" s="65">
        <f t="shared" si="84"/>
        <v>0</v>
      </c>
      <c r="U125" s="66"/>
      <c r="V125" s="62"/>
      <c r="W125" s="65">
        <f t="shared" si="85"/>
        <v>0</v>
      </c>
      <c r="X125" s="66"/>
      <c r="Y125" s="62"/>
      <c r="Z125" s="65">
        <f t="shared" si="86"/>
        <v>0</v>
      </c>
      <c r="AA125" s="66"/>
      <c r="AB125" s="62"/>
      <c r="AC125" s="65">
        <f t="shared" si="87"/>
        <v>0</v>
      </c>
      <c r="AD125" s="66"/>
      <c r="AE125" s="62"/>
      <c r="AF125" s="65">
        <f t="shared" si="88"/>
        <v>0</v>
      </c>
      <c r="AG125" s="66"/>
      <c r="AH125" s="62"/>
      <c r="AI125" s="155">
        <f>AI123/AI119</f>
        <v>0.11823584610572412</v>
      </c>
    </row>
    <row r="126" spans="1:35" ht="13.5" customHeight="1" thickBot="1">
      <c r="A126" s="283"/>
      <c r="B126" s="284"/>
      <c r="C126" s="285"/>
      <c r="D126" s="295"/>
      <c r="E126" s="296"/>
      <c r="F126" s="173" t="s">
        <v>38</v>
      </c>
      <c r="G126" s="81"/>
      <c r="H126" s="82">
        <f t="shared" si="80"/>
        <v>0</v>
      </c>
      <c r="I126" s="83"/>
      <c r="J126" s="81"/>
      <c r="K126" s="82">
        <f t="shared" si="81"/>
        <v>0</v>
      </c>
      <c r="L126" s="83"/>
      <c r="M126" s="81"/>
      <c r="N126" s="82">
        <f t="shared" si="82"/>
        <v>0</v>
      </c>
      <c r="O126" s="83"/>
      <c r="P126" s="81"/>
      <c r="Q126" s="82">
        <f t="shared" si="83"/>
        <v>0</v>
      </c>
      <c r="R126" s="83"/>
      <c r="S126" s="81"/>
      <c r="T126" s="82">
        <f t="shared" si="84"/>
        <v>0</v>
      </c>
      <c r="U126" s="83"/>
      <c r="V126" s="81"/>
      <c r="W126" s="82">
        <f t="shared" si="85"/>
        <v>0</v>
      </c>
      <c r="X126" s="83"/>
      <c r="Y126" s="81"/>
      <c r="Z126" s="82">
        <f t="shared" si="86"/>
        <v>0</v>
      </c>
      <c r="AA126" s="83"/>
      <c r="AB126" s="81"/>
      <c r="AC126" s="82">
        <f t="shared" si="87"/>
        <v>0</v>
      </c>
      <c r="AD126" s="83"/>
      <c r="AE126" s="81"/>
      <c r="AF126" s="82">
        <f t="shared" si="88"/>
        <v>0</v>
      </c>
      <c r="AG126" s="83"/>
      <c r="AH126" s="81"/>
      <c r="AI126" s="164"/>
    </row>
    <row r="127" spans="1:35" s="53" customFormat="1" ht="13.5" customHeight="1">
      <c r="A127" s="302" t="s">
        <v>13</v>
      </c>
      <c r="B127" s="303" t="s">
        <v>14</v>
      </c>
      <c r="C127" s="293" t="s">
        <v>15</v>
      </c>
      <c r="D127" s="303" t="s">
        <v>16</v>
      </c>
      <c r="E127" s="293" t="s">
        <v>17</v>
      </c>
      <c r="F127" s="304" t="s">
        <v>18</v>
      </c>
      <c r="G127" s="281" t="s">
        <v>19</v>
      </c>
      <c r="H127" s="293" t="s">
        <v>20</v>
      </c>
      <c r="I127" s="294" t="s">
        <v>21</v>
      </c>
      <c r="J127" s="281" t="s">
        <v>19</v>
      </c>
      <c r="K127" s="293" t="s">
        <v>20</v>
      </c>
      <c r="L127" s="294" t="s">
        <v>21</v>
      </c>
      <c r="M127" s="281" t="s">
        <v>19</v>
      </c>
      <c r="N127" s="293" t="s">
        <v>20</v>
      </c>
      <c r="O127" s="294" t="s">
        <v>21</v>
      </c>
      <c r="P127" s="281" t="s">
        <v>19</v>
      </c>
      <c r="Q127" s="293" t="s">
        <v>20</v>
      </c>
      <c r="R127" s="294" t="s">
        <v>21</v>
      </c>
      <c r="S127" s="281" t="s">
        <v>19</v>
      </c>
      <c r="T127" s="293" t="s">
        <v>20</v>
      </c>
      <c r="U127" s="294" t="s">
        <v>21</v>
      </c>
      <c r="V127" s="281" t="s">
        <v>19</v>
      </c>
      <c r="W127" s="293" t="s">
        <v>20</v>
      </c>
      <c r="X127" s="294" t="s">
        <v>21</v>
      </c>
      <c r="Y127" s="281" t="s">
        <v>19</v>
      </c>
      <c r="Z127" s="293" t="s">
        <v>20</v>
      </c>
      <c r="AA127" s="294" t="s">
        <v>21</v>
      </c>
      <c r="AB127" s="281" t="s">
        <v>19</v>
      </c>
      <c r="AC127" s="293" t="s">
        <v>20</v>
      </c>
      <c r="AD127" s="294" t="s">
        <v>21</v>
      </c>
      <c r="AE127" s="281" t="s">
        <v>19</v>
      </c>
      <c r="AF127" s="293" t="s">
        <v>20</v>
      </c>
      <c r="AG127" s="294" t="s">
        <v>21</v>
      </c>
      <c r="AH127" s="281" t="s">
        <v>19</v>
      </c>
      <c r="AI127" s="282" t="s">
        <v>22</v>
      </c>
    </row>
    <row r="128" spans="1:35" s="53" customFormat="1" ht="13.5" customHeight="1">
      <c r="A128" s="302"/>
      <c r="B128" s="303"/>
      <c r="C128" s="293"/>
      <c r="D128" s="303"/>
      <c r="E128" s="293"/>
      <c r="F128" s="304"/>
      <c r="G128" s="281"/>
      <c r="H128" s="293"/>
      <c r="I128" s="294"/>
      <c r="J128" s="281"/>
      <c r="K128" s="293"/>
      <c r="L128" s="294"/>
      <c r="M128" s="281"/>
      <c r="N128" s="293"/>
      <c r="O128" s="294"/>
      <c r="P128" s="281"/>
      <c r="Q128" s="293"/>
      <c r="R128" s="294"/>
      <c r="S128" s="281"/>
      <c r="T128" s="293"/>
      <c r="U128" s="294"/>
      <c r="V128" s="281"/>
      <c r="W128" s="293"/>
      <c r="X128" s="294"/>
      <c r="Y128" s="281"/>
      <c r="Z128" s="293"/>
      <c r="AA128" s="294"/>
      <c r="AB128" s="281"/>
      <c r="AC128" s="293"/>
      <c r="AD128" s="294"/>
      <c r="AE128" s="281"/>
      <c r="AF128" s="293"/>
      <c r="AG128" s="294"/>
      <c r="AH128" s="281"/>
      <c r="AI128" s="282"/>
    </row>
    <row r="129" spans="1:35" s="53" customFormat="1" ht="21.75" customHeight="1">
      <c r="A129" s="283" t="s">
        <v>65</v>
      </c>
      <c r="B129" s="284">
        <v>2532</v>
      </c>
      <c r="C129" s="285">
        <v>1801582</v>
      </c>
      <c r="D129" s="295" t="s">
        <v>66</v>
      </c>
      <c r="E129" s="296" t="s">
        <v>55</v>
      </c>
      <c r="F129" s="61" t="s">
        <v>27</v>
      </c>
      <c r="G129" s="62"/>
      <c r="H129" s="63">
        <f t="shared" ref="H129:H137" si="89">G129-I129</f>
        <v>0</v>
      </c>
      <c r="I129" s="64"/>
      <c r="J129" s="62"/>
      <c r="K129" s="63">
        <f t="shared" ref="K129:K137" si="90">J129-L129</f>
        <v>0</v>
      </c>
      <c r="L129" s="64"/>
      <c r="M129" s="62"/>
      <c r="N129" s="63">
        <f t="shared" ref="N129:N137" si="91">M129-O129</f>
        <v>0</v>
      </c>
      <c r="O129" s="64"/>
      <c r="P129" s="62"/>
      <c r="Q129" s="63">
        <f t="shared" ref="Q129:Q137" si="92">P129-R129</f>
        <v>0</v>
      </c>
      <c r="R129" s="64"/>
      <c r="S129" s="62"/>
      <c r="T129" s="63">
        <f t="shared" ref="T129:T137" si="93">S129-U129</f>
        <v>0</v>
      </c>
      <c r="U129" s="64"/>
      <c r="V129" s="62"/>
      <c r="W129" s="63">
        <f t="shared" ref="W129:W137" si="94">V129-X129</f>
        <v>0</v>
      </c>
      <c r="X129" s="64"/>
      <c r="Y129" s="62"/>
      <c r="Z129" s="63">
        <f t="shared" ref="Z129:Z137" si="95">Y129-AA129</f>
        <v>0</v>
      </c>
      <c r="AA129" s="64"/>
      <c r="AB129" s="62"/>
      <c r="AC129" s="63">
        <f t="shared" ref="AC129:AC137" si="96">AB129-AD129</f>
        <v>0</v>
      </c>
      <c r="AD129" s="64"/>
      <c r="AE129" s="62"/>
      <c r="AF129" s="63">
        <f t="shared" ref="AF129:AF137" si="97">AE129-AG129</f>
        <v>0</v>
      </c>
      <c r="AG129" s="64"/>
      <c r="AH129" s="62"/>
      <c r="AI129" s="75" t="s">
        <v>28</v>
      </c>
    </row>
    <row r="130" spans="1:35" s="53" customFormat="1" ht="13.5" customHeight="1">
      <c r="A130" s="283"/>
      <c r="B130" s="284"/>
      <c r="C130" s="285"/>
      <c r="D130" s="295"/>
      <c r="E130" s="296"/>
      <c r="F130" s="61" t="s">
        <v>29</v>
      </c>
      <c r="G130" s="62"/>
      <c r="H130" s="65">
        <f t="shared" si="89"/>
        <v>0</v>
      </c>
      <c r="I130" s="66"/>
      <c r="J130" s="62"/>
      <c r="K130" s="65">
        <f t="shared" si="90"/>
        <v>0</v>
      </c>
      <c r="L130" s="66"/>
      <c r="M130" s="62"/>
      <c r="N130" s="65">
        <f t="shared" si="91"/>
        <v>0</v>
      </c>
      <c r="O130" s="66"/>
      <c r="P130" s="91">
        <v>37890</v>
      </c>
      <c r="Q130" s="92">
        <f t="shared" si="92"/>
        <v>0</v>
      </c>
      <c r="R130" s="93">
        <v>37890</v>
      </c>
      <c r="S130" s="62"/>
      <c r="T130" s="65">
        <f t="shared" si="93"/>
        <v>0</v>
      </c>
      <c r="U130" s="66"/>
      <c r="V130" s="62"/>
      <c r="W130" s="65">
        <f t="shared" si="94"/>
        <v>0</v>
      </c>
      <c r="X130" s="66"/>
      <c r="Y130" s="62"/>
      <c r="Z130" s="65">
        <f t="shared" si="95"/>
        <v>0</v>
      </c>
      <c r="AA130" s="66"/>
      <c r="AB130" s="62"/>
      <c r="AC130" s="65">
        <f t="shared" si="96"/>
        <v>0</v>
      </c>
      <c r="AD130" s="66"/>
      <c r="AE130" s="62"/>
      <c r="AF130" s="65">
        <f t="shared" si="97"/>
        <v>0</v>
      </c>
      <c r="AG130" s="66"/>
      <c r="AH130" s="62"/>
      <c r="AI130" s="154">
        <f>SUM(G129:G137,J129:J137,M129:M137,P129:P137,S129:S137,V129:V137,Y129:Y137,AB129:AB137,AE129:AE137)</f>
        <v>179890</v>
      </c>
    </row>
    <row r="131" spans="1:35" s="53" customFormat="1" ht="13.5" customHeight="1">
      <c r="A131" s="283"/>
      <c r="B131" s="284"/>
      <c r="C131" s="285"/>
      <c r="D131" s="295"/>
      <c r="E131" s="296"/>
      <c r="F131" s="61" t="s">
        <v>30</v>
      </c>
      <c r="G131" s="62"/>
      <c r="H131" s="65">
        <f t="shared" si="89"/>
        <v>0</v>
      </c>
      <c r="I131" s="66"/>
      <c r="J131" s="62"/>
      <c r="K131" s="65">
        <f t="shared" si="90"/>
        <v>0</v>
      </c>
      <c r="L131" s="66"/>
      <c r="M131" s="62"/>
      <c r="N131" s="65">
        <f t="shared" si="91"/>
        <v>0</v>
      </c>
      <c r="O131" s="66"/>
      <c r="P131" s="62"/>
      <c r="Q131" s="65">
        <f t="shared" si="92"/>
        <v>0</v>
      </c>
      <c r="R131" s="66"/>
      <c r="S131" s="62"/>
      <c r="T131" s="65">
        <f t="shared" si="93"/>
        <v>0</v>
      </c>
      <c r="U131" s="66"/>
      <c r="V131" s="62"/>
      <c r="W131" s="65">
        <f t="shared" si="94"/>
        <v>0</v>
      </c>
      <c r="X131" s="66"/>
      <c r="Y131" s="62"/>
      <c r="Z131" s="65">
        <f t="shared" si="95"/>
        <v>0</v>
      </c>
      <c r="AA131" s="66"/>
      <c r="AB131" s="62"/>
      <c r="AC131" s="65">
        <f t="shared" si="96"/>
        <v>0</v>
      </c>
      <c r="AD131" s="66"/>
      <c r="AE131" s="62"/>
      <c r="AF131" s="65">
        <f t="shared" si="97"/>
        <v>0</v>
      </c>
      <c r="AG131" s="66"/>
      <c r="AH131" s="62"/>
      <c r="AI131" s="76" t="s">
        <v>32</v>
      </c>
    </row>
    <row r="132" spans="1:35" s="53" customFormat="1" ht="13.5" customHeight="1">
      <c r="A132" s="283"/>
      <c r="B132" s="284"/>
      <c r="C132" s="285"/>
      <c r="D132" s="295"/>
      <c r="E132" s="296"/>
      <c r="F132" s="61" t="s">
        <v>31</v>
      </c>
      <c r="G132" s="62"/>
      <c r="H132" s="65">
        <f t="shared" si="89"/>
        <v>0</v>
      </c>
      <c r="I132" s="66"/>
      <c r="J132" s="62"/>
      <c r="K132" s="65">
        <f t="shared" si="90"/>
        <v>0</v>
      </c>
      <c r="L132" s="66"/>
      <c r="M132" s="62"/>
      <c r="N132" s="65">
        <f t="shared" si="91"/>
        <v>0</v>
      </c>
      <c r="O132" s="66"/>
      <c r="P132" s="3"/>
      <c r="Q132" s="11">
        <f t="shared" si="92"/>
        <v>0</v>
      </c>
      <c r="R132" s="12"/>
      <c r="S132" s="62"/>
      <c r="T132" s="65">
        <f t="shared" si="93"/>
        <v>0</v>
      </c>
      <c r="U132" s="66"/>
      <c r="V132" s="91">
        <v>142000</v>
      </c>
      <c r="W132" s="92">
        <f t="shared" ref="W132" si="98">V132-X132</f>
        <v>142000</v>
      </c>
      <c r="X132" s="93"/>
      <c r="Y132" s="62"/>
      <c r="Z132" s="65">
        <f t="shared" si="95"/>
        <v>0</v>
      </c>
      <c r="AA132" s="66"/>
      <c r="AB132" s="62"/>
      <c r="AC132" s="65">
        <f t="shared" si="96"/>
        <v>0</v>
      </c>
      <c r="AD132" s="66"/>
      <c r="AE132" s="62"/>
      <c r="AF132" s="65">
        <f t="shared" si="97"/>
        <v>0</v>
      </c>
      <c r="AG132" s="66"/>
      <c r="AH132" s="62"/>
      <c r="AI132" s="154">
        <f>SUM(H129:H137,K129:K137,N129:N137,Q129:Q137,T129:T137,W129:W137,Z129:Z137,AC129:AC137,Z129:Z137,AF129:AF137)</f>
        <v>142000</v>
      </c>
    </row>
    <row r="133" spans="1:35" ht="13.5" customHeight="1">
      <c r="A133" s="283"/>
      <c r="B133" s="284"/>
      <c r="C133" s="285"/>
      <c r="D133" s="295"/>
      <c r="E133" s="296"/>
      <c r="F133" s="61" t="s">
        <v>33</v>
      </c>
      <c r="G133" s="62"/>
      <c r="H133" s="65">
        <f t="shared" si="89"/>
        <v>0</v>
      </c>
      <c r="I133" s="66"/>
      <c r="J133" s="62"/>
      <c r="K133" s="65">
        <f t="shared" si="90"/>
        <v>0</v>
      </c>
      <c r="L133" s="66"/>
      <c r="M133" s="62"/>
      <c r="N133" s="65">
        <f t="shared" si="91"/>
        <v>0</v>
      </c>
      <c r="O133" s="66"/>
      <c r="P133" s="62"/>
      <c r="Q133" s="65">
        <f t="shared" si="92"/>
        <v>0</v>
      </c>
      <c r="R133" s="66"/>
      <c r="S133" s="62"/>
      <c r="T133" s="65">
        <f t="shared" si="93"/>
        <v>0</v>
      </c>
      <c r="U133" s="66"/>
      <c r="V133" s="62"/>
      <c r="W133" s="65">
        <f t="shared" si="94"/>
        <v>0</v>
      </c>
      <c r="X133" s="66"/>
      <c r="Y133" s="62"/>
      <c r="Z133" s="65">
        <f t="shared" si="95"/>
        <v>0</v>
      </c>
      <c r="AA133" s="66"/>
      <c r="AB133" s="62"/>
      <c r="AC133" s="65">
        <f t="shared" si="96"/>
        <v>0</v>
      </c>
      <c r="AD133" s="66"/>
      <c r="AE133" s="62"/>
      <c r="AF133" s="65">
        <f t="shared" si="97"/>
        <v>0</v>
      </c>
      <c r="AG133" s="66"/>
      <c r="AH133" s="62"/>
      <c r="AI133" s="76" t="s">
        <v>36</v>
      </c>
    </row>
    <row r="134" spans="1:35" ht="13.5" customHeight="1">
      <c r="A134" s="283"/>
      <c r="B134" s="284"/>
      <c r="C134" s="285"/>
      <c r="D134" s="295"/>
      <c r="E134" s="296"/>
      <c r="F134" s="61" t="s">
        <v>34</v>
      </c>
      <c r="G134" s="62"/>
      <c r="H134" s="65">
        <f t="shared" si="89"/>
        <v>0</v>
      </c>
      <c r="I134" s="66"/>
      <c r="J134" s="62"/>
      <c r="K134" s="65">
        <f t="shared" si="90"/>
        <v>0</v>
      </c>
      <c r="L134" s="66"/>
      <c r="M134" s="62"/>
      <c r="N134" s="65">
        <f t="shared" si="91"/>
        <v>0</v>
      </c>
      <c r="O134" s="66"/>
      <c r="P134" s="62"/>
      <c r="Q134" s="65">
        <f t="shared" si="92"/>
        <v>0</v>
      </c>
      <c r="R134" s="66"/>
      <c r="S134" s="62"/>
      <c r="T134" s="65">
        <f t="shared" si="93"/>
        <v>0</v>
      </c>
      <c r="U134" s="66"/>
      <c r="V134" s="274"/>
      <c r="W134" s="275">
        <f t="shared" si="94"/>
        <v>0</v>
      </c>
      <c r="X134" s="276"/>
      <c r="Y134" s="62"/>
      <c r="Z134" s="65">
        <f t="shared" si="95"/>
        <v>0</v>
      </c>
      <c r="AA134" s="66"/>
      <c r="AB134" s="62"/>
      <c r="AC134" s="65">
        <f t="shared" si="96"/>
        <v>0</v>
      </c>
      <c r="AD134" s="66"/>
      <c r="AE134" s="62"/>
      <c r="AF134" s="65">
        <f t="shared" si="97"/>
        <v>0</v>
      </c>
      <c r="AG134" s="66"/>
      <c r="AH134" s="62"/>
      <c r="AI134" s="154">
        <f>SUM(I129:I137,L129:L137,O129:O137,R129:R137,U129:U137,X129:X137,AA129:AA137,AD129:AD137,AG129:AG137)</f>
        <v>37890</v>
      </c>
    </row>
    <row r="135" spans="1:35" ht="13.5" customHeight="1">
      <c r="A135" s="283"/>
      <c r="B135" s="284"/>
      <c r="C135" s="285"/>
      <c r="D135" s="295"/>
      <c r="E135" s="296"/>
      <c r="F135" s="61" t="s">
        <v>35</v>
      </c>
      <c r="G135" s="62"/>
      <c r="H135" s="65">
        <f t="shared" si="89"/>
        <v>0</v>
      </c>
      <c r="I135" s="66"/>
      <c r="J135" s="62"/>
      <c r="K135" s="65">
        <f t="shared" si="90"/>
        <v>0</v>
      </c>
      <c r="L135" s="66"/>
      <c r="M135" s="62"/>
      <c r="N135" s="65">
        <f t="shared" si="91"/>
        <v>0</v>
      </c>
      <c r="O135" s="66"/>
      <c r="P135" s="62"/>
      <c r="Q135" s="65">
        <f t="shared" si="92"/>
        <v>0</v>
      </c>
      <c r="R135" s="66"/>
      <c r="S135" s="62"/>
      <c r="T135" s="65">
        <f t="shared" si="93"/>
        <v>0</v>
      </c>
      <c r="U135" s="66"/>
      <c r="V135" s="62"/>
      <c r="W135" s="65">
        <f t="shared" si="94"/>
        <v>0</v>
      </c>
      <c r="X135" s="66"/>
      <c r="Y135" s="62"/>
      <c r="Z135" s="65">
        <f t="shared" si="95"/>
        <v>0</v>
      </c>
      <c r="AA135" s="66"/>
      <c r="AB135" s="62"/>
      <c r="AC135" s="65">
        <f t="shared" si="96"/>
        <v>0</v>
      </c>
      <c r="AD135" s="66"/>
      <c r="AE135" s="62"/>
      <c r="AF135" s="65">
        <f t="shared" si="97"/>
        <v>0</v>
      </c>
      <c r="AG135" s="66"/>
      <c r="AH135" s="62"/>
      <c r="AI135" s="76" t="s">
        <v>40</v>
      </c>
    </row>
    <row r="136" spans="1:35" ht="13.5" customHeight="1">
      <c r="A136" s="283"/>
      <c r="B136" s="284"/>
      <c r="C136" s="285"/>
      <c r="D136" s="295"/>
      <c r="E136" s="296"/>
      <c r="F136" s="61" t="s">
        <v>37</v>
      </c>
      <c r="G136" s="62"/>
      <c r="H136" s="65">
        <f t="shared" si="89"/>
        <v>0</v>
      </c>
      <c r="I136" s="66"/>
      <c r="J136" s="62"/>
      <c r="K136" s="65">
        <f t="shared" si="90"/>
        <v>0</v>
      </c>
      <c r="L136" s="66"/>
      <c r="M136" s="62"/>
      <c r="N136" s="65">
        <f t="shared" si="91"/>
        <v>0</v>
      </c>
      <c r="O136" s="66"/>
      <c r="P136" s="62"/>
      <c r="Q136" s="65">
        <f t="shared" si="92"/>
        <v>0</v>
      </c>
      <c r="R136" s="66"/>
      <c r="S136" s="62"/>
      <c r="T136" s="65">
        <f t="shared" si="93"/>
        <v>0</v>
      </c>
      <c r="U136" s="66"/>
      <c r="V136" s="62"/>
      <c r="W136" s="65">
        <f t="shared" si="94"/>
        <v>0</v>
      </c>
      <c r="X136" s="66"/>
      <c r="Y136" s="62"/>
      <c r="Z136" s="65">
        <f t="shared" si="95"/>
        <v>0</v>
      </c>
      <c r="AA136" s="66"/>
      <c r="AB136" s="62"/>
      <c r="AC136" s="65">
        <f t="shared" si="96"/>
        <v>0</v>
      </c>
      <c r="AD136" s="66"/>
      <c r="AE136" s="62"/>
      <c r="AF136" s="65">
        <f t="shared" si="97"/>
        <v>0</v>
      </c>
      <c r="AG136" s="66"/>
      <c r="AH136" s="62"/>
      <c r="AI136" s="155">
        <f>AI134/AI130</f>
        <v>0.21062871754961365</v>
      </c>
    </row>
    <row r="137" spans="1:35" ht="13.5" customHeight="1" thickBot="1">
      <c r="A137" s="283"/>
      <c r="B137" s="284"/>
      <c r="C137" s="285"/>
      <c r="D137" s="295"/>
      <c r="E137" s="296"/>
      <c r="F137" s="173" t="s">
        <v>38</v>
      </c>
      <c r="G137" s="81"/>
      <c r="H137" s="82">
        <f t="shared" si="89"/>
        <v>0</v>
      </c>
      <c r="I137" s="83"/>
      <c r="J137" s="81"/>
      <c r="K137" s="82">
        <f t="shared" si="90"/>
        <v>0</v>
      </c>
      <c r="L137" s="83"/>
      <c r="M137" s="81"/>
      <c r="N137" s="82">
        <f t="shared" si="91"/>
        <v>0</v>
      </c>
      <c r="O137" s="83"/>
      <c r="P137" s="81"/>
      <c r="Q137" s="82">
        <f t="shared" si="92"/>
        <v>0</v>
      </c>
      <c r="R137" s="83"/>
      <c r="S137" s="81"/>
      <c r="T137" s="82">
        <f t="shared" si="93"/>
        <v>0</v>
      </c>
      <c r="U137" s="83"/>
      <c r="V137" s="81"/>
      <c r="W137" s="82">
        <f t="shared" si="94"/>
        <v>0</v>
      </c>
      <c r="X137" s="83"/>
      <c r="Y137" s="81"/>
      <c r="Z137" s="82">
        <f t="shared" si="95"/>
        <v>0</v>
      </c>
      <c r="AA137" s="83"/>
      <c r="AB137" s="81"/>
      <c r="AC137" s="82">
        <f t="shared" si="96"/>
        <v>0</v>
      </c>
      <c r="AD137" s="83"/>
      <c r="AE137" s="81"/>
      <c r="AF137" s="82">
        <f t="shared" si="97"/>
        <v>0</v>
      </c>
      <c r="AG137" s="83"/>
      <c r="AH137" s="81"/>
      <c r="AI137" s="164"/>
    </row>
    <row r="138" spans="1:35" ht="30" hidden="1" customHeight="1">
      <c r="A138" s="302" t="s">
        <v>13</v>
      </c>
      <c r="B138" s="303" t="s">
        <v>14</v>
      </c>
      <c r="C138" s="293" t="s">
        <v>15</v>
      </c>
      <c r="D138" s="303" t="s">
        <v>16</v>
      </c>
      <c r="E138" s="293" t="s">
        <v>17</v>
      </c>
      <c r="F138" s="304" t="s">
        <v>18</v>
      </c>
      <c r="G138" s="281" t="s">
        <v>19</v>
      </c>
      <c r="H138" s="293" t="s">
        <v>20</v>
      </c>
      <c r="I138" s="294" t="s">
        <v>21</v>
      </c>
      <c r="J138" s="281" t="s">
        <v>19</v>
      </c>
      <c r="K138" s="293" t="s">
        <v>20</v>
      </c>
      <c r="L138" s="294" t="s">
        <v>21</v>
      </c>
      <c r="M138" s="281" t="s">
        <v>19</v>
      </c>
      <c r="N138" s="293" t="s">
        <v>20</v>
      </c>
      <c r="O138" s="294" t="s">
        <v>21</v>
      </c>
      <c r="P138" s="281" t="s">
        <v>19</v>
      </c>
      <c r="Q138" s="293" t="s">
        <v>20</v>
      </c>
      <c r="R138" s="294" t="s">
        <v>21</v>
      </c>
      <c r="S138" s="281" t="s">
        <v>19</v>
      </c>
      <c r="T138" s="293" t="s">
        <v>20</v>
      </c>
      <c r="U138" s="294" t="s">
        <v>21</v>
      </c>
      <c r="V138" s="281" t="s">
        <v>19</v>
      </c>
      <c r="W138" s="293" t="s">
        <v>20</v>
      </c>
      <c r="X138" s="294" t="s">
        <v>21</v>
      </c>
      <c r="Y138" s="281" t="s">
        <v>19</v>
      </c>
      <c r="Z138" s="293" t="s">
        <v>20</v>
      </c>
      <c r="AA138" s="294" t="s">
        <v>21</v>
      </c>
      <c r="AB138" s="281" t="s">
        <v>19</v>
      </c>
      <c r="AC138" s="293" t="s">
        <v>20</v>
      </c>
      <c r="AD138" s="294" t="s">
        <v>21</v>
      </c>
      <c r="AE138" s="281" t="s">
        <v>19</v>
      </c>
      <c r="AF138" s="293" t="s">
        <v>20</v>
      </c>
      <c r="AG138" s="294" t="s">
        <v>21</v>
      </c>
      <c r="AH138" s="281" t="s">
        <v>19</v>
      </c>
      <c r="AI138" s="282" t="s">
        <v>22</v>
      </c>
    </row>
    <row r="139" spans="1:35" ht="30" hidden="1" customHeight="1">
      <c r="A139" s="302"/>
      <c r="B139" s="303"/>
      <c r="C139" s="293"/>
      <c r="D139" s="303"/>
      <c r="E139" s="293"/>
      <c r="F139" s="304"/>
      <c r="G139" s="281"/>
      <c r="H139" s="293"/>
      <c r="I139" s="294"/>
      <c r="J139" s="281"/>
      <c r="K139" s="293"/>
      <c r="L139" s="294"/>
      <c r="M139" s="281"/>
      <c r="N139" s="293"/>
      <c r="O139" s="294"/>
      <c r="P139" s="281"/>
      <c r="Q139" s="293"/>
      <c r="R139" s="294"/>
      <c r="S139" s="281"/>
      <c r="T139" s="293"/>
      <c r="U139" s="294"/>
      <c r="V139" s="281"/>
      <c r="W139" s="293"/>
      <c r="X139" s="294"/>
      <c r="Y139" s="281"/>
      <c r="Z139" s="293"/>
      <c r="AA139" s="294"/>
      <c r="AB139" s="281"/>
      <c r="AC139" s="293"/>
      <c r="AD139" s="294"/>
      <c r="AE139" s="281"/>
      <c r="AF139" s="293"/>
      <c r="AG139" s="294"/>
      <c r="AH139" s="281"/>
      <c r="AI139" s="282"/>
    </row>
    <row r="140" spans="1:35" ht="30" hidden="1" customHeight="1">
      <c r="A140" s="283" t="s">
        <v>67</v>
      </c>
      <c r="B140" s="284">
        <v>2529</v>
      </c>
      <c r="C140" s="285">
        <v>1801595</v>
      </c>
      <c r="D140" s="295" t="s">
        <v>68</v>
      </c>
      <c r="E140" s="296" t="s">
        <v>69</v>
      </c>
      <c r="F140" s="61" t="s">
        <v>27</v>
      </c>
      <c r="G140" s="62"/>
      <c r="H140" s="63">
        <f t="shared" ref="H140:H148" si="99">G140-I140</f>
        <v>0</v>
      </c>
      <c r="I140" s="64"/>
      <c r="J140" s="62"/>
      <c r="K140" s="63">
        <f t="shared" ref="K140:K148" si="100">J140-L140</f>
        <v>0</v>
      </c>
      <c r="L140" s="64"/>
      <c r="M140" s="62"/>
      <c r="N140" s="63">
        <f t="shared" ref="N140:N148" si="101">M140-O140</f>
        <v>0</v>
      </c>
      <c r="O140" s="64"/>
      <c r="P140" s="62"/>
      <c r="Q140" s="63">
        <f t="shared" ref="Q140:Q148" si="102">P140-R140</f>
        <v>0</v>
      </c>
      <c r="R140" s="64"/>
      <c r="S140" s="62"/>
      <c r="T140" s="63">
        <f t="shared" ref="T140:T148" si="103">S140-U140</f>
        <v>0</v>
      </c>
      <c r="U140" s="64"/>
      <c r="V140" s="62"/>
      <c r="W140" s="63">
        <f t="shared" ref="W140:W148" si="104">V140-X140</f>
        <v>0</v>
      </c>
      <c r="X140" s="64"/>
      <c r="Y140" s="62"/>
      <c r="Z140" s="63">
        <f t="shared" ref="Z140:Z148" si="105">Y140-AA140</f>
        <v>0</v>
      </c>
      <c r="AA140" s="64"/>
      <c r="AB140" s="62"/>
      <c r="AC140" s="63">
        <f t="shared" ref="AC140:AC148" si="106">AB140-AD140</f>
        <v>0</v>
      </c>
      <c r="AD140" s="64"/>
      <c r="AE140" s="62"/>
      <c r="AF140" s="63">
        <f t="shared" ref="AF140:AF148" si="107">AE140-AG140</f>
        <v>0</v>
      </c>
      <c r="AG140" s="64"/>
      <c r="AH140" s="62"/>
      <c r="AI140" s="75" t="s">
        <v>28</v>
      </c>
    </row>
    <row r="141" spans="1:35" hidden="1">
      <c r="A141" s="283"/>
      <c r="B141" s="284"/>
      <c r="C141" s="285"/>
      <c r="D141" s="295"/>
      <c r="E141" s="296"/>
      <c r="F141" s="61" t="s">
        <v>29</v>
      </c>
      <c r="G141" s="62"/>
      <c r="H141" s="65">
        <f t="shared" si="99"/>
        <v>0</v>
      </c>
      <c r="I141" s="66"/>
      <c r="J141" s="62"/>
      <c r="K141" s="65">
        <f t="shared" si="100"/>
        <v>0</v>
      </c>
      <c r="L141" s="66"/>
      <c r="M141" s="62"/>
      <c r="N141" s="65">
        <f t="shared" si="101"/>
        <v>0</v>
      </c>
      <c r="O141" s="66"/>
      <c r="P141" s="62"/>
      <c r="Q141" s="65">
        <f t="shared" si="102"/>
        <v>0</v>
      </c>
      <c r="R141" s="66"/>
      <c r="S141" s="62"/>
      <c r="T141" s="65">
        <f t="shared" si="103"/>
        <v>0</v>
      </c>
      <c r="U141" s="66"/>
      <c r="V141" s="62"/>
      <c r="W141" s="65">
        <f t="shared" si="104"/>
        <v>0</v>
      </c>
      <c r="X141" s="66"/>
      <c r="Y141" s="62"/>
      <c r="Z141" s="65">
        <f t="shared" si="105"/>
        <v>0</v>
      </c>
      <c r="AA141" s="66"/>
      <c r="AB141" s="62"/>
      <c r="AC141" s="65">
        <f t="shared" si="106"/>
        <v>0</v>
      </c>
      <c r="AD141" s="66"/>
      <c r="AE141" s="62"/>
      <c r="AF141" s="65">
        <f t="shared" si="107"/>
        <v>0</v>
      </c>
      <c r="AG141" s="66"/>
      <c r="AH141" s="62"/>
      <c r="AI141" s="154">
        <f>SUM(G140:G148,J140:J148,M140:M148,P140:P148,S140:S148,V140:V148,Y140:Y148,AB140:AB148,AE140:AE148)</f>
        <v>92446</v>
      </c>
    </row>
    <row r="142" spans="1:35" ht="30" hidden="1" customHeight="1">
      <c r="A142" s="283"/>
      <c r="B142" s="284"/>
      <c r="C142" s="285"/>
      <c r="D142" s="295"/>
      <c r="E142" s="296"/>
      <c r="F142" s="61" t="s">
        <v>30</v>
      </c>
      <c r="G142" s="62"/>
      <c r="H142" s="65">
        <f t="shared" si="99"/>
        <v>0</v>
      </c>
      <c r="I142" s="66"/>
      <c r="J142" s="62"/>
      <c r="K142" s="65">
        <f t="shared" si="100"/>
        <v>0</v>
      </c>
      <c r="L142" s="66"/>
      <c r="M142" s="62"/>
      <c r="N142" s="65">
        <f t="shared" si="101"/>
        <v>0</v>
      </c>
      <c r="O142" s="66"/>
      <c r="P142" s="62"/>
      <c r="Q142" s="65">
        <f t="shared" si="102"/>
        <v>0</v>
      </c>
      <c r="R142" s="66"/>
      <c r="S142" s="62"/>
      <c r="T142" s="65">
        <f t="shared" si="103"/>
        <v>0</v>
      </c>
      <c r="U142" s="66"/>
      <c r="V142" s="62"/>
      <c r="W142" s="65">
        <f t="shared" si="104"/>
        <v>0</v>
      </c>
      <c r="X142" s="66"/>
      <c r="Y142" s="62"/>
      <c r="Z142" s="65">
        <f t="shared" si="105"/>
        <v>0</v>
      </c>
      <c r="AA142" s="66"/>
      <c r="AB142" s="62"/>
      <c r="AC142" s="65">
        <f t="shared" si="106"/>
        <v>0</v>
      </c>
      <c r="AD142" s="66"/>
      <c r="AE142" s="62"/>
      <c r="AF142" s="65">
        <f t="shared" si="107"/>
        <v>0</v>
      </c>
      <c r="AG142" s="66"/>
      <c r="AH142" s="62"/>
      <c r="AI142" s="76" t="s">
        <v>32</v>
      </c>
    </row>
    <row r="143" spans="1:35" ht="30" hidden="1" customHeight="1">
      <c r="A143" s="283"/>
      <c r="B143" s="284"/>
      <c r="C143" s="285"/>
      <c r="D143" s="295"/>
      <c r="E143" s="296"/>
      <c r="F143" s="61" t="s">
        <v>31</v>
      </c>
      <c r="G143" s="62"/>
      <c r="H143" s="65">
        <f t="shared" si="99"/>
        <v>0</v>
      </c>
      <c r="I143" s="66"/>
      <c r="J143" s="62"/>
      <c r="K143" s="65">
        <f t="shared" si="100"/>
        <v>0</v>
      </c>
      <c r="L143" s="66"/>
      <c r="M143" s="62"/>
      <c r="N143" s="65">
        <f t="shared" si="101"/>
        <v>0</v>
      </c>
      <c r="O143" s="66"/>
      <c r="P143" s="62"/>
      <c r="Q143" s="65">
        <f t="shared" si="102"/>
        <v>0</v>
      </c>
      <c r="R143" s="66"/>
      <c r="S143" s="62"/>
      <c r="T143" s="65">
        <f t="shared" si="103"/>
        <v>0</v>
      </c>
      <c r="U143" s="66"/>
      <c r="V143" s="62"/>
      <c r="W143" s="65">
        <f t="shared" si="104"/>
        <v>0</v>
      </c>
      <c r="X143" s="66"/>
      <c r="Y143" s="62"/>
      <c r="Z143" s="65">
        <f t="shared" si="105"/>
        <v>0</v>
      </c>
      <c r="AA143" s="66"/>
      <c r="AB143" s="62"/>
      <c r="AC143" s="65">
        <f t="shared" si="106"/>
        <v>0</v>
      </c>
      <c r="AD143" s="66"/>
      <c r="AE143" s="62"/>
      <c r="AF143" s="65">
        <f t="shared" si="107"/>
        <v>0</v>
      </c>
      <c r="AG143" s="66"/>
      <c r="AH143" s="62"/>
      <c r="AI143" s="154">
        <f>SUM(H140:H148,K140:K148,N140:N148,Q140:Q148,T140:T148,W140:W148,Z140:Z148,AC140:AC148,Z140:Z148,AF140:AF148)</f>
        <v>0</v>
      </c>
    </row>
    <row r="144" spans="1:35" ht="30" hidden="1" customHeight="1">
      <c r="A144" s="283"/>
      <c r="B144" s="284"/>
      <c r="C144" s="285"/>
      <c r="D144" s="295"/>
      <c r="E144" s="296"/>
      <c r="F144" s="61" t="s">
        <v>33</v>
      </c>
      <c r="G144" s="62"/>
      <c r="H144" s="65">
        <f t="shared" si="99"/>
        <v>0</v>
      </c>
      <c r="I144" s="66"/>
      <c r="J144" s="62"/>
      <c r="K144" s="65">
        <f t="shared" si="100"/>
        <v>0</v>
      </c>
      <c r="L144" s="66"/>
      <c r="M144" s="62"/>
      <c r="N144" s="65">
        <f t="shared" si="101"/>
        <v>0</v>
      </c>
      <c r="O144" s="66"/>
      <c r="P144" s="62"/>
      <c r="Q144" s="65">
        <f t="shared" si="102"/>
        <v>0</v>
      </c>
      <c r="R144" s="66"/>
      <c r="S144" s="62"/>
      <c r="T144" s="65">
        <f t="shared" si="103"/>
        <v>0</v>
      </c>
      <c r="U144" s="66"/>
      <c r="V144" s="62"/>
      <c r="W144" s="65">
        <f t="shared" si="104"/>
        <v>0</v>
      </c>
      <c r="X144" s="66"/>
      <c r="Y144" s="62"/>
      <c r="Z144" s="65">
        <f t="shared" si="105"/>
        <v>0</v>
      </c>
      <c r="AA144" s="66"/>
      <c r="AB144" s="62"/>
      <c r="AC144" s="65">
        <f t="shared" si="106"/>
        <v>0</v>
      </c>
      <c r="AD144" s="66"/>
      <c r="AE144" s="62"/>
      <c r="AF144" s="65">
        <f t="shared" si="107"/>
        <v>0</v>
      </c>
      <c r="AG144" s="66"/>
      <c r="AH144" s="62"/>
      <c r="AI144" s="76" t="s">
        <v>36</v>
      </c>
    </row>
    <row r="145" spans="1:35" ht="30" hidden="1" customHeight="1">
      <c r="A145" s="283"/>
      <c r="B145" s="284"/>
      <c r="C145" s="285"/>
      <c r="D145" s="295"/>
      <c r="E145" s="296"/>
      <c r="F145" s="61" t="s">
        <v>34</v>
      </c>
      <c r="G145" s="62"/>
      <c r="H145" s="65">
        <f t="shared" si="99"/>
        <v>0</v>
      </c>
      <c r="I145" s="66"/>
      <c r="J145" s="62"/>
      <c r="K145" s="65">
        <f t="shared" si="100"/>
        <v>0</v>
      </c>
      <c r="L145" s="66"/>
      <c r="M145" s="62"/>
      <c r="N145" s="65">
        <f t="shared" si="101"/>
        <v>0</v>
      </c>
      <c r="O145" s="66"/>
      <c r="P145" s="91">
        <v>92446</v>
      </c>
      <c r="Q145" s="92">
        <f t="shared" si="102"/>
        <v>0</v>
      </c>
      <c r="R145" s="93">
        <v>92446</v>
      </c>
      <c r="S145" s="62"/>
      <c r="T145" s="65">
        <f t="shared" si="103"/>
        <v>0</v>
      </c>
      <c r="U145" s="66"/>
      <c r="V145" s="62"/>
      <c r="W145" s="65">
        <f t="shared" si="104"/>
        <v>0</v>
      </c>
      <c r="X145" s="66"/>
      <c r="Y145" s="62"/>
      <c r="Z145" s="65">
        <f t="shared" si="105"/>
        <v>0</v>
      </c>
      <c r="AA145" s="66"/>
      <c r="AB145" s="62"/>
      <c r="AC145" s="65">
        <f t="shared" si="106"/>
        <v>0</v>
      </c>
      <c r="AD145" s="66"/>
      <c r="AE145" s="62"/>
      <c r="AF145" s="65">
        <f t="shared" si="107"/>
        <v>0</v>
      </c>
      <c r="AG145" s="66"/>
      <c r="AH145" s="62"/>
      <c r="AI145" s="154">
        <f>SUM(I140:I148,L140:L148,O140:O148,R140:R148,U140:U148,X140:X148,AA140:AA148,AD140:AD148,AG140:AG148)</f>
        <v>92446</v>
      </c>
    </row>
    <row r="146" spans="1:35" ht="30" hidden="1" customHeight="1">
      <c r="A146" s="283"/>
      <c r="B146" s="284"/>
      <c r="C146" s="285"/>
      <c r="D146" s="295"/>
      <c r="E146" s="296"/>
      <c r="F146" s="61" t="s">
        <v>35</v>
      </c>
      <c r="G146" s="62"/>
      <c r="H146" s="65">
        <f t="shared" si="99"/>
        <v>0</v>
      </c>
      <c r="I146" s="66"/>
      <c r="J146" s="62"/>
      <c r="K146" s="65">
        <f t="shared" si="100"/>
        <v>0</v>
      </c>
      <c r="L146" s="66"/>
      <c r="M146" s="62"/>
      <c r="N146" s="65">
        <f t="shared" si="101"/>
        <v>0</v>
      </c>
      <c r="O146" s="66"/>
      <c r="P146" s="62"/>
      <c r="Q146" s="65">
        <f t="shared" si="102"/>
        <v>0</v>
      </c>
      <c r="R146" s="66"/>
      <c r="S146" s="62"/>
      <c r="T146" s="65">
        <f t="shared" si="103"/>
        <v>0</v>
      </c>
      <c r="U146" s="66"/>
      <c r="V146" s="62"/>
      <c r="W146" s="65">
        <f t="shared" si="104"/>
        <v>0</v>
      </c>
      <c r="X146" s="66"/>
      <c r="Y146" s="62"/>
      <c r="Z146" s="65">
        <f t="shared" si="105"/>
        <v>0</v>
      </c>
      <c r="AA146" s="66"/>
      <c r="AB146" s="62"/>
      <c r="AC146" s="65">
        <f t="shared" si="106"/>
        <v>0</v>
      </c>
      <c r="AD146" s="66"/>
      <c r="AE146" s="62"/>
      <c r="AF146" s="65">
        <f t="shared" si="107"/>
        <v>0</v>
      </c>
      <c r="AG146" s="66"/>
      <c r="AH146" s="62"/>
      <c r="AI146" s="76" t="s">
        <v>40</v>
      </c>
    </row>
    <row r="147" spans="1:35" ht="30" hidden="1" customHeight="1">
      <c r="A147" s="283"/>
      <c r="B147" s="284"/>
      <c r="C147" s="285"/>
      <c r="D147" s="295"/>
      <c r="E147" s="296"/>
      <c r="F147" s="61" t="s">
        <v>37</v>
      </c>
      <c r="G147" s="62"/>
      <c r="H147" s="65">
        <f t="shared" si="99"/>
        <v>0</v>
      </c>
      <c r="I147" s="66"/>
      <c r="J147" s="62"/>
      <c r="K147" s="65">
        <f t="shared" si="100"/>
        <v>0</v>
      </c>
      <c r="L147" s="66"/>
      <c r="M147" s="62"/>
      <c r="N147" s="65">
        <f t="shared" si="101"/>
        <v>0</v>
      </c>
      <c r="O147" s="66"/>
      <c r="P147" s="62"/>
      <c r="Q147" s="65">
        <f t="shared" si="102"/>
        <v>0</v>
      </c>
      <c r="R147" s="66"/>
      <c r="S147" s="62"/>
      <c r="T147" s="65">
        <f t="shared" si="103"/>
        <v>0</v>
      </c>
      <c r="U147" s="66"/>
      <c r="V147" s="62"/>
      <c r="W147" s="65">
        <f t="shared" si="104"/>
        <v>0</v>
      </c>
      <c r="X147" s="66"/>
      <c r="Y147" s="62"/>
      <c r="Z147" s="65">
        <f t="shared" si="105"/>
        <v>0</v>
      </c>
      <c r="AA147" s="66"/>
      <c r="AB147" s="62"/>
      <c r="AC147" s="65">
        <f t="shared" si="106"/>
        <v>0</v>
      </c>
      <c r="AD147" s="66"/>
      <c r="AE147" s="62"/>
      <c r="AF147" s="65">
        <f t="shared" si="107"/>
        <v>0</v>
      </c>
      <c r="AG147" s="66"/>
      <c r="AH147" s="62"/>
      <c r="AI147" s="155">
        <f>AI145/AI141</f>
        <v>1</v>
      </c>
    </row>
    <row r="148" spans="1:35" ht="30" hidden="1" customHeight="1" thickBot="1">
      <c r="A148" s="283"/>
      <c r="B148" s="284"/>
      <c r="C148" s="285"/>
      <c r="D148" s="295"/>
      <c r="E148" s="296"/>
      <c r="F148" s="173" t="s">
        <v>38</v>
      </c>
      <c r="G148" s="81"/>
      <c r="H148" s="82">
        <f t="shared" si="99"/>
        <v>0</v>
      </c>
      <c r="I148" s="83"/>
      <c r="J148" s="81"/>
      <c r="K148" s="82">
        <f t="shared" si="100"/>
        <v>0</v>
      </c>
      <c r="L148" s="83"/>
      <c r="M148" s="81"/>
      <c r="N148" s="82">
        <f t="shared" si="101"/>
        <v>0</v>
      </c>
      <c r="O148" s="83"/>
      <c r="P148" s="81"/>
      <c r="Q148" s="82">
        <f t="shared" si="102"/>
        <v>0</v>
      </c>
      <c r="R148" s="83"/>
      <c r="S148" s="81"/>
      <c r="T148" s="82">
        <f t="shared" si="103"/>
        <v>0</v>
      </c>
      <c r="U148" s="83"/>
      <c r="V148" s="81"/>
      <c r="W148" s="82">
        <f t="shared" si="104"/>
        <v>0</v>
      </c>
      <c r="X148" s="83"/>
      <c r="Y148" s="81"/>
      <c r="Z148" s="82">
        <f t="shared" si="105"/>
        <v>0</v>
      </c>
      <c r="AA148" s="83"/>
      <c r="AB148" s="81"/>
      <c r="AC148" s="82">
        <f t="shared" si="106"/>
        <v>0</v>
      </c>
      <c r="AD148" s="83"/>
      <c r="AE148" s="81"/>
      <c r="AF148" s="82">
        <f t="shared" si="107"/>
        <v>0</v>
      </c>
      <c r="AG148" s="83"/>
      <c r="AH148" s="81"/>
      <c r="AI148" s="164"/>
    </row>
    <row r="149" spans="1:35" ht="30" hidden="1" customHeight="1">
      <c r="A149" s="302" t="s">
        <v>13</v>
      </c>
      <c r="B149" s="303" t="s">
        <v>14</v>
      </c>
      <c r="C149" s="293" t="s">
        <v>15</v>
      </c>
      <c r="D149" s="303" t="s">
        <v>16</v>
      </c>
      <c r="E149" s="293" t="s">
        <v>17</v>
      </c>
      <c r="F149" s="304" t="s">
        <v>18</v>
      </c>
      <c r="G149" s="281" t="s">
        <v>19</v>
      </c>
      <c r="H149" s="293" t="s">
        <v>20</v>
      </c>
      <c r="I149" s="294" t="s">
        <v>21</v>
      </c>
      <c r="J149" s="281" t="s">
        <v>19</v>
      </c>
      <c r="K149" s="293" t="s">
        <v>20</v>
      </c>
      <c r="L149" s="294" t="s">
        <v>21</v>
      </c>
      <c r="M149" s="281" t="s">
        <v>19</v>
      </c>
      <c r="N149" s="293" t="s">
        <v>20</v>
      </c>
      <c r="O149" s="294" t="s">
        <v>21</v>
      </c>
      <c r="P149" s="281" t="s">
        <v>19</v>
      </c>
      <c r="Q149" s="293" t="s">
        <v>20</v>
      </c>
      <c r="R149" s="294" t="s">
        <v>21</v>
      </c>
      <c r="S149" s="281" t="s">
        <v>19</v>
      </c>
      <c r="T149" s="293" t="s">
        <v>20</v>
      </c>
      <c r="U149" s="294" t="s">
        <v>21</v>
      </c>
      <c r="V149" s="281" t="s">
        <v>19</v>
      </c>
      <c r="W149" s="293" t="s">
        <v>20</v>
      </c>
      <c r="X149" s="294" t="s">
        <v>21</v>
      </c>
      <c r="Y149" s="281" t="s">
        <v>19</v>
      </c>
      <c r="Z149" s="293" t="s">
        <v>20</v>
      </c>
      <c r="AA149" s="294" t="s">
        <v>21</v>
      </c>
      <c r="AB149" s="281" t="s">
        <v>19</v>
      </c>
      <c r="AC149" s="293" t="s">
        <v>20</v>
      </c>
      <c r="AD149" s="294" t="s">
        <v>21</v>
      </c>
      <c r="AE149" s="281" t="s">
        <v>19</v>
      </c>
      <c r="AF149" s="293" t="s">
        <v>20</v>
      </c>
      <c r="AG149" s="294" t="s">
        <v>21</v>
      </c>
      <c r="AH149" s="281" t="s">
        <v>19</v>
      </c>
      <c r="AI149" s="282" t="s">
        <v>22</v>
      </c>
    </row>
    <row r="150" spans="1:35" ht="30" hidden="1" customHeight="1">
      <c r="A150" s="302"/>
      <c r="B150" s="303"/>
      <c r="C150" s="293"/>
      <c r="D150" s="303"/>
      <c r="E150" s="293"/>
      <c r="F150" s="304"/>
      <c r="G150" s="281"/>
      <c r="H150" s="293"/>
      <c r="I150" s="294"/>
      <c r="J150" s="281"/>
      <c r="K150" s="293"/>
      <c r="L150" s="294"/>
      <c r="M150" s="281"/>
      <c r="N150" s="293"/>
      <c r="O150" s="294"/>
      <c r="P150" s="281"/>
      <c r="Q150" s="293"/>
      <c r="R150" s="294"/>
      <c r="S150" s="281"/>
      <c r="T150" s="293"/>
      <c r="U150" s="294"/>
      <c r="V150" s="281"/>
      <c r="W150" s="293"/>
      <c r="X150" s="294"/>
      <c r="Y150" s="281"/>
      <c r="Z150" s="293"/>
      <c r="AA150" s="294"/>
      <c r="AB150" s="281"/>
      <c r="AC150" s="293"/>
      <c r="AD150" s="294"/>
      <c r="AE150" s="281"/>
      <c r="AF150" s="293"/>
      <c r="AG150" s="294"/>
      <c r="AH150" s="281"/>
      <c r="AI150" s="282"/>
    </row>
    <row r="151" spans="1:35" ht="30" hidden="1" customHeight="1">
      <c r="A151" s="283" t="s">
        <v>70</v>
      </c>
      <c r="B151" s="284">
        <v>2530</v>
      </c>
      <c r="C151" s="285">
        <v>1801599</v>
      </c>
      <c r="D151" s="295" t="s">
        <v>71</v>
      </c>
      <c r="E151" s="296" t="s">
        <v>69</v>
      </c>
      <c r="F151" s="61" t="s">
        <v>27</v>
      </c>
      <c r="G151" s="62"/>
      <c r="H151" s="63">
        <f t="shared" ref="H151:H159" si="108">G151-I151</f>
        <v>0</v>
      </c>
      <c r="I151" s="64"/>
      <c r="J151" s="62"/>
      <c r="K151" s="63">
        <f t="shared" ref="K151:K159" si="109">J151-L151</f>
        <v>0</v>
      </c>
      <c r="L151" s="64"/>
      <c r="M151" s="62"/>
      <c r="N151" s="63">
        <f t="shared" ref="N151:N159" si="110">M151-O151</f>
        <v>0</v>
      </c>
      <c r="O151" s="64"/>
      <c r="P151" s="62"/>
      <c r="Q151" s="63">
        <f t="shared" ref="Q151:Q159" si="111">P151-R151</f>
        <v>0</v>
      </c>
      <c r="R151" s="64"/>
      <c r="S151" s="62"/>
      <c r="T151" s="63">
        <f t="shared" ref="T151:T159" si="112">S151-U151</f>
        <v>0</v>
      </c>
      <c r="U151" s="64"/>
      <c r="V151" s="62"/>
      <c r="W151" s="63">
        <f t="shared" ref="W151:W159" si="113">V151-X151</f>
        <v>0</v>
      </c>
      <c r="X151" s="64"/>
      <c r="Y151" s="62"/>
      <c r="Z151" s="63">
        <f t="shared" ref="Z151:Z159" si="114">Y151-AA151</f>
        <v>0</v>
      </c>
      <c r="AA151" s="64"/>
      <c r="AB151" s="62"/>
      <c r="AC151" s="63">
        <f t="shared" ref="AC151:AC159" si="115">AB151-AD151</f>
        <v>0</v>
      </c>
      <c r="AD151" s="64"/>
      <c r="AE151" s="62"/>
      <c r="AF151" s="63">
        <f t="shared" ref="AF151:AF159" si="116">AE151-AG151</f>
        <v>0</v>
      </c>
      <c r="AG151" s="64"/>
      <c r="AH151" s="62"/>
      <c r="AI151" s="75" t="s">
        <v>28</v>
      </c>
    </row>
    <row r="152" spans="1:35" ht="30" hidden="1" customHeight="1">
      <c r="A152" s="283"/>
      <c r="B152" s="284"/>
      <c r="C152" s="285"/>
      <c r="D152" s="295"/>
      <c r="E152" s="296"/>
      <c r="F152" s="61" t="s">
        <v>29</v>
      </c>
      <c r="G152" s="62"/>
      <c r="H152" s="65">
        <f t="shared" si="108"/>
        <v>0</v>
      </c>
      <c r="I152" s="66"/>
      <c r="J152" s="62"/>
      <c r="K152" s="65">
        <f t="shared" si="109"/>
        <v>0</v>
      </c>
      <c r="L152" s="66"/>
      <c r="M152" s="62"/>
      <c r="N152" s="65">
        <f t="shared" si="110"/>
        <v>0</v>
      </c>
      <c r="O152" s="66"/>
      <c r="P152" s="62"/>
      <c r="Q152" s="65">
        <f t="shared" si="111"/>
        <v>0</v>
      </c>
      <c r="R152" s="66"/>
      <c r="S152" s="62"/>
      <c r="T152" s="65">
        <f t="shared" si="112"/>
        <v>0</v>
      </c>
      <c r="U152" s="66"/>
      <c r="V152" s="62"/>
      <c r="W152" s="65">
        <f t="shared" si="113"/>
        <v>0</v>
      </c>
      <c r="X152" s="66"/>
      <c r="Y152" s="62"/>
      <c r="Z152" s="65">
        <f t="shared" si="114"/>
        <v>0</v>
      </c>
      <c r="AA152" s="66"/>
      <c r="AB152" s="62"/>
      <c r="AC152" s="65">
        <f t="shared" si="115"/>
        <v>0</v>
      </c>
      <c r="AD152" s="66"/>
      <c r="AE152" s="62"/>
      <c r="AF152" s="65">
        <f t="shared" si="116"/>
        <v>0</v>
      </c>
      <c r="AG152" s="66"/>
      <c r="AH152" s="62"/>
      <c r="AI152" s="154">
        <f>SUM(G151:G159,J151:J159,M151:M159,P151:P159,S151:S159,V151:V159,Y151:Y159,AB151:AB159,AE151:AE159)</f>
        <v>77080</v>
      </c>
    </row>
    <row r="153" spans="1:35" ht="30" hidden="1" customHeight="1">
      <c r="A153" s="283"/>
      <c r="B153" s="284"/>
      <c r="C153" s="285"/>
      <c r="D153" s="295"/>
      <c r="E153" s="296"/>
      <c r="F153" s="61" t="s">
        <v>30</v>
      </c>
      <c r="G153" s="62"/>
      <c r="H153" s="65">
        <f t="shared" si="108"/>
        <v>0</v>
      </c>
      <c r="I153" s="66"/>
      <c r="J153" s="62"/>
      <c r="K153" s="65">
        <f t="shared" si="109"/>
        <v>0</v>
      </c>
      <c r="L153" s="66"/>
      <c r="M153" s="62"/>
      <c r="N153" s="65">
        <f t="shared" si="110"/>
        <v>0</v>
      </c>
      <c r="O153" s="66"/>
      <c r="P153" s="62"/>
      <c r="Q153" s="65">
        <f t="shared" si="111"/>
        <v>0</v>
      </c>
      <c r="R153" s="66"/>
      <c r="S153" s="62"/>
      <c r="T153" s="65">
        <f t="shared" si="112"/>
        <v>0</v>
      </c>
      <c r="U153" s="66"/>
      <c r="V153" s="62"/>
      <c r="W153" s="65">
        <f t="shared" si="113"/>
        <v>0</v>
      </c>
      <c r="X153" s="66"/>
      <c r="Y153" s="62"/>
      <c r="Z153" s="65">
        <f t="shared" si="114"/>
        <v>0</v>
      </c>
      <c r="AA153" s="66"/>
      <c r="AB153" s="62"/>
      <c r="AC153" s="65">
        <f t="shared" si="115"/>
        <v>0</v>
      </c>
      <c r="AD153" s="66"/>
      <c r="AE153" s="62"/>
      <c r="AF153" s="65">
        <f t="shared" si="116"/>
        <v>0</v>
      </c>
      <c r="AG153" s="66"/>
      <c r="AH153" s="62"/>
      <c r="AI153" s="76" t="s">
        <v>32</v>
      </c>
    </row>
    <row r="154" spans="1:35" ht="30" hidden="1" customHeight="1">
      <c r="A154" s="283"/>
      <c r="B154" s="284"/>
      <c r="C154" s="285"/>
      <c r="D154" s="295"/>
      <c r="E154" s="296"/>
      <c r="F154" s="61" t="s">
        <v>31</v>
      </c>
      <c r="G154" s="62"/>
      <c r="H154" s="65">
        <f t="shared" si="108"/>
        <v>0</v>
      </c>
      <c r="I154" s="66"/>
      <c r="J154" s="62"/>
      <c r="K154" s="65">
        <f t="shared" si="109"/>
        <v>0</v>
      </c>
      <c r="L154" s="66"/>
      <c r="M154" s="62"/>
      <c r="N154" s="65">
        <f t="shared" si="110"/>
        <v>0</v>
      </c>
      <c r="O154" s="66"/>
      <c r="P154" s="62"/>
      <c r="Q154" s="65">
        <f t="shared" si="111"/>
        <v>0</v>
      </c>
      <c r="R154" s="66"/>
      <c r="S154" s="62"/>
      <c r="T154" s="65">
        <f t="shared" si="112"/>
        <v>0</v>
      </c>
      <c r="U154" s="66"/>
      <c r="V154" s="62"/>
      <c r="W154" s="65">
        <f t="shared" si="113"/>
        <v>0</v>
      </c>
      <c r="X154" s="66"/>
      <c r="Y154" s="62"/>
      <c r="Z154" s="65">
        <f t="shared" si="114"/>
        <v>0</v>
      </c>
      <c r="AA154" s="66"/>
      <c r="AB154" s="62"/>
      <c r="AC154" s="65">
        <f t="shared" si="115"/>
        <v>0</v>
      </c>
      <c r="AD154" s="66"/>
      <c r="AE154" s="62"/>
      <c r="AF154" s="65">
        <f t="shared" si="116"/>
        <v>0</v>
      </c>
      <c r="AG154" s="66"/>
      <c r="AH154" s="62"/>
      <c r="AI154" s="154">
        <f>SUM(H151:H159,K151:K159,N151:N159,Q151:Q159,T151:T159,W151:W159,Z151:Z159,AC151:AC159,Z151:Z159,AF151:AF159)</f>
        <v>9500</v>
      </c>
    </row>
    <row r="155" spans="1:35" ht="30" hidden="1" customHeight="1">
      <c r="A155" s="283"/>
      <c r="B155" s="284"/>
      <c r="C155" s="285"/>
      <c r="D155" s="295"/>
      <c r="E155" s="296"/>
      <c r="F155" s="61" t="s">
        <v>33</v>
      </c>
      <c r="G155" s="62"/>
      <c r="H155" s="65">
        <f t="shared" si="108"/>
        <v>0</v>
      </c>
      <c r="I155" s="66"/>
      <c r="J155" s="62"/>
      <c r="K155" s="65">
        <f t="shared" si="109"/>
        <v>0</v>
      </c>
      <c r="L155" s="66"/>
      <c r="M155" s="62"/>
      <c r="N155" s="65">
        <f t="shared" si="110"/>
        <v>0</v>
      </c>
      <c r="O155" s="66"/>
      <c r="P155" s="62"/>
      <c r="Q155" s="65">
        <f t="shared" si="111"/>
        <v>0</v>
      </c>
      <c r="R155" s="66"/>
      <c r="S155" s="62"/>
      <c r="T155" s="65">
        <f t="shared" si="112"/>
        <v>0</v>
      </c>
      <c r="U155" s="66"/>
      <c r="V155" s="62"/>
      <c r="W155" s="65">
        <f t="shared" si="113"/>
        <v>0</v>
      </c>
      <c r="X155" s="66"/>
      <c r="Y155" s="62"/>
      <c r="Z155" s="65">
        <f t="shared" si="114"/>
        <v>0</v>
      </c>
      <c r="AA155" s="66"/>
      <c r="AB155" s="62"/>
      <c r="AC155" s="65">
        <f t="shared" si="115"/>
        <v>0</v>
      </c>
      <c r="AD155" s="66"/>
      <c r="AE155" s="62"/>
      <c r="AF155" s="65">
        <f t="shared" si="116"/>
        <v>0</v>
      </c>
      <c r="AG155" s="66"/>
      <c r="AH155" s="62"/>
      <c r="AI155" s="76" t="s">
        <v>36</v>
      </c>
    </row>
    <row r="156" spans="1:35" ht="30" hidden="1" customHeight="1">
      <c r="A156" s="283"/>
      <c r="B156" s="284"/>
      <c r="C156" s="285"/>
      <c r="D156" s="295"/>
      <c r="E156" s="296"/>
      <c r="F156" s="61" t="s">
        <v>34</v>
      </c>
      <c r="G156" s="62"/>
      <c r="H156" s="65">
        <f t="shared" si="108"/>
        <v>0</v>
      </c>
      <c r="I156" s="66"/>
      <c r="J156" s="62"/>
      <c r="K156" s="65">
        <f t="shared" si="109"/>
        <v>0</v>
      </c>
      <c r="L156" s="66"/>
      <c r="M156" s="91">
        <v>77080</v>
      </c>
      <c r="N156" s="92">
        <f t="shared" si="110"/>
        <v>9500</v>
      </c>
      <c r="O156" s="93">
        <v>67580</v>
      </c>
      <c r="P156" s="62"/>
      <c r="Q156" s="65">
        <f t="shared" si="111"/>
        <v>0</v>
      </c>
      <c r="R156" s="66"/>
      <c r="S156" s="62"/>
      <c r="T156" s="65">
        <f t="shared" si="112"/>
        <v>0</v>
      </c>
      <c r="U156" s="66"/>
      <c r="V156" s="62"/>
      <c r="W156" s="65">
        <f t="shared" si="113"/>
        <v>0</v>
      </c>
      <c r="X156" s="66"/>
      <c r="Y156" s="62"/>
      <c r="Z156" s="65">
        <f t="shared" si="114"/>
        <v>0</v>
      </c>
      <c r="AA156" s="66"/>
      <c r="AB156" s="62"/>
      <c r="AC156" s="65">
        <f t="shared" si="115"/>
        <v>0</v>
      </c>
      <c r="AD156" s="66"/>
      <c r="AE156" s="62"/>
      <c r="AF156" s="65">
        <f t="shared" si="116"/>
        <v>0</v>
      </c>
      <c r="AG156" s="66"/>
      <c r="AH156" s="62"/>
      <c r="AI156" s="154">
        <f>SUM(I151:I159,L151:L159,O151:O159,R151:R159,U151:U159,X151:X159,AA151:AA159,AD151:AD159,AG151:AG159)</f>
        <v>67580</v>
      </c>
    </row>
    <row r="157" spans="1:35" ht="30" hidden="1" customHeight="1">
      <c r="A157" s="283"/>
      <c r="B157" s="284"/>
      <c r="C157" s="285"/>
      <c r="D157" s="295"/>
      <c r="E157" s="296"/>
      <c r="F157" s="61" t="s">
        <v>35</v>
      </c>
      <c r="G157" s="62"/>
      <c r="H157" s="65">
        <f t="shared" si="108"/>
        <v>0</v>
      </c>
      <c r="I157" s="66"/>
      <c r="J157" s="62"/>
      <c r="K157" s="65">
        <f t="shared" si="109"/>
        <v>0</v>
      </c>
      <c r="L157" s="66"/>
      <c r="M157" s="62"/>
      <c r="N157" s="65">
        <f t="shared" si="110"/>
        <v>0</v>
      </c>
      <c r="O157" s="66"/>
      <c r="P157" s="62"/>
      <c r="Q157" s="65">
        <f t="shared" si="111"/>
        <v>0</v>
      </c>
      <c r="R157" s="66"/>
      <c r="S157" s="62"/>
      <c r="T157" s="65">
        <f t="shared" si="112"/>
        <v>0</v>
      </c>
      <c r="U157" s="66"/>
      <c r="V157" s="62"/>
      <c r="W157" s="65">
        <f t="shared" si="113"/>
        <v>0</v>
      </c>
      <c r="X157" s="66"/>
      <c r="Y157" s="62"/>
      <c r="Z157" s="65">
        <f t="shared" si="114"/>
        <v>0</v>
      </c>
      <c r="AA157" s="66"/>
      <c r="AB157" s="62"/>
      <c r="AC157" s="65">
        <f t="shared" si="115"/>
        <v>0</v>
      </c>
      <c r="AD157" s="66"/>
      <c r="AE157" s="62"/>
      <c r="AF157" s="65">
        <f t="shared" si="116"/>
        <v>0</v>
      </c>
      <c r="AG157" s="66"/>
      <c r="AH157" s="62"/>
      <c r="AI157" s="76" t="s">
        <v>40</v>
      </c>
    </row>
    <row r="158" spans="1:35" ht="30" hidden="1" customHeight="1">
      <c r="A158" s="283"/>
      <c r="B158" s="284"/>
      <c r="C158" s="285"/>
      <c r="D158" s="295"/>
      <c r="E158" s="296"/>
      <c r="F158" s="61" t="s">
        <v>37</v>
      </c>
      <c r="G158" s="62"/>
      <c r="H158" s="65">
        <f t="shared" si="108"/>
        <v>0</v>
      </c>
      <c r="I158" s="66"/>
      <c r="J158" s="62"/>
      <c r="K158" s="65">
        <f t="shared" si="109"/>
        <v>0</v>
      </c>
      <c r="L158" s="66"/>
      <c r="M158" s="62"/>
      <c r="N158" s="65">
        <f t="shared" si="110"/>
        <v>0</v>
      </c>
      <c r="O158" s="66"/>
      <c r="P158" s="62"/>
      <c r="Q158" s="65">
        <f t="shared" si="111"/>
        <v>0</v>
      </c>
      <c r="R158" s="66"/>
      <c r="S158" s="62"/>
      <c r="T158" s="65">
        <f t="shared" si="112"/>
        <v>0</v>
      </c>
      <c r="U158" s="66"/>
      <c r="V158" s="62"/>
      <c r="W158" s="65">
        <f t="shared" si="113"/>
        <v>0</v>
      </c>
      <c r="X158" s="66"/>
      <c r="Y158" s="62"/>
      <c r="Z158" s="65">
        <f t="shared" si="114"/>
        <v>0</v>
      </c>
      <c r="AA158" s="66"/>
      <c r="AB158" s="62"/>
      <c r="AC158" s="65">
        <f t="shared" si="115"/>
        <v>0</v>
      </c>
      <c r="AD158" s="66"/>
      <c r="AE158" s="62"/>
      <c r="AF158" s="65">
        <f t="shared" si="116"/>
        <v>0</v>
      </c>
      <c r="AG158" s="66"/>
      <c r="AH158" s="62"/>
      <c r="AI158" s="155">
        <f>AI156/AI152</f>
        <v>0.87675142708873899</v>
      </c>
    </row>
    <row r="159" spans="1:35" ht="30" hidden="1" customHeight="1" thickBot="1">
      <c r="A159" s="283"/>
      <c r="B159" s="284"/>
      <c r="C159" s="285"/>
      <c r="D159" s="295"/>
      <c r="E159" s="296"/>
      <c r="F159" s="173" t="s">
        <v>38</v>
      </c>
      <c r="G159" s="81"/>
      <c r="H159" s="82">
        <f t="shared" si="108"/>
        <v>0</v>
      </c>
      <c r="I159" s="83"/>
      <c r="J159" s="81"/>
      <c r="K159" s="82">
        <f t="shared" si="109"/>
        <v>0</v>
      </c>
      <c r="L159" s="83"/>
      <c r="M159" s="81"/>
      <c r="N159" s="82">
        <f t="shared" si="110"/>
        <v>0</v>
      </c>
      <c r="O159" s="83"/>
      <c r="P159" s="81"/>
      <c r="Q159" s="82">
        <f t="shared" si="111"/>
        <v>0</v>
      </c>
      <c r="R159" s="83"/>
      <c r="S159" s="81"/>
      <c r="T159" s="82">
        <f t="shared" si="112"/>
        <v>0</v>
      </c>
      <c r="U159" s="83"/>
      <c r="V159" s="81"/>
      <c r="W159" s="82">
        <f t="shared" si="113"/>
        <v>0</v>
      </c>
      <c r="X159" s="83"/>
      <c r="Y159" s="81"/>
      <c r="Z159" s="82">
        <f t="shared" si="114"/>
        <v>0</v>
      </c>
      <c r="AA159" s="83"/>
      <c r="AB159" s="81"/>
      <c r="AC159" s="82">
        <f t="shared" si="115"/>
        <v>0</v>
      </c>
      <c r="AD159" s="83"/>
      <c r="AE159" s="81"/>
      <c r="AF159" s="82">
        <f t="shared" si="116"/>
        <v>0</v>
      </c>
      <c r="AG159" s="83"/>
      <c r="AH159" s="81"/>
      <c r="AI159" s="164"/>
    </row>
    <row r="160" spans="1:35" ht="30" hidden="1" customHeight="1">
      <c r="A160" s="302" t="s">
        <v>13</v>
      </c>
      <c r="B160" s="303" t="s">
        <v>14</v>
      </c>
      <c r="C160" s="293" t="s">
        <v>15</v>
      </c>
      <c r="D160" s="303" t="s">
        <v>16</v>
      </c>
      <c r="E160" s="293" t="s">
        <v>17</v>
      </c>
      <c r="F160" s="304" t="s">
        <v>18</v>
      </c>
      <c r="G160" s="281" t="s">
        <v>19</v>
      </c>
      <c r="H160" s="293" t="s">
        <v>20</v>
      </c>
      <c r="I160" s="294" t="s">
        <v>21</v>
      </c>
      <c r="J160" s="281" t="s">
        <v>19</v>
      </c>
      <c r="K160" s="293" t="s">
        <v>20</v>
      </c>
      <c r="L160" s="294" t="s">
        <v>21</v>
      </c>
      <c r="M160" s="281" t="s">
        <v>19</v>
      </c>
      <c r="N160" s="293" t="s">
        <v>20</v>
      </c>
      <c r="O160" s="294" t="s">
        <v>21</v>
      </c>
      <c r="P160" s="281" t="s">
        <v>19</v>
      </c>
      <c r="Q160" s="293" t="s">
        <v>20</v>
      </c>
      <c r="R160" s="294" t="s">
        <v>21</v>
      </c>
      <c r="S160" s="281" t="s">
        <v>19</v>
      </c>
      <c r="T160" s="293" t="s">
        <v>20</v>
      </c>
      <c r="U160" s="294" t="s">
        <v>21</v>
      </c>
      <c r="V160" s="281" t="s">
        <v>19</v>
      </c>
      <c r="W160" s="293" t="s">
        <v>20</v>
      </c>
      <c r="X160" s="294" t="s">
        <v>21</v>
      </c>
      <c r="Y160" s="281" t="s">
        <v>19</v>
      </c>
      <c r="Z160" s="293" t="s">
        <v>20</v>
      </c>
      <c r="AA160" s="294" t="s">
        <v>21</v>
      </c>
      <c r="AB160" s="281" t="s">
        <v>19</v>
      </c>
      <c r="AC160" s="293" t="s">
        <v>20</v>
      </c>
      <c r="AD160" s="294" t="s">
        <v>21</v>
      </c>
      <c r="AE160" s="281" t="s">
        <v>19</v>
      </c>
      <c r="AF160" s="293" t="s">
        <v>20</v>
      </c>
      <c r="AG160" s="294" t="s">
        <v>21</v>
      </c>
      <c r="AH160" s="281" t="s">
        <v>19</v>
      </c>
      <c r="AI160" s="282" t="s">
        <v>22</v>
      </c>
    </row>
    <row r="161" spans="1:35" hidden="1">
      <c r="A161" s="302"/>
      <c r="B161" s="303"/>
      <c r="C161" s="293"/>
      <c r="D161" s="303"/>
      <c r="E161" s="293"/>
      <c r="F161" s="304"/>
      <c r="G161" s="281"/>
      <c r="H161" s="293"/>
      <c r="I161" s="294"/>
      <c r="J161" s="281"/>
      <c r="K161" s="293"/>
      <c r="L161" s="294"/>
      <c r="M161" s="281"/>
      <c r="N161" s="293"/>
      <c r="O161" s="294"/>
      <c r="P161" s="281"/>
      <c r="Q161" s="293"/>
      <c r="R161" s="294"/>
      <c r="S161" s="281"/>
      <c r="T161" s="293"/>
      <c r="U161" s="294"/>
      <c r="V161" s="281"/>
      <c r="W161" s="293"/>
      <c r="X161" s="294"/>
      <c r="Y161" s="281"/>
      <c r="Z161" s="293"/>
      <c r="AA161" s="294"/>
      <c r="AB161" s="281"/>
      <c r="AC161" s="293"/>
      <c r="AD161" s="294"/>
      <c r="AE161" s="281"/>
      <c r="AF161" s="293"/>
      <c r="AG161" s="294"/>
      <c r="AH161" s="281"/>
      <c r="AI161" s="282"/>
    </row>
    <row r="162" spans="1:35" hidden="1">
      <c r="A162" s="283" t="s">
        <v>72</v>
      </c>
      <c r="B162" s="284" t="s">
        <v>73</v>
      </c>
      <c r="C162" s="285">
        <v>1801600</v>
      </c>
      <c r="D162" s="295" t="s">
        <v>74</v>
      </c>
      <c r="E162" s="296" t="s">
        <v>48</v>
      </c>
      <c r="F162" s="61" t="s">
        <v>27</v>
      </c>
      <c r="G162" s="62"/>
      <c r="H162" s="63">
        <f t="shared" ref="H162:H170" si="117">G162-I162</f>
        <v>0</v>
      </c>
      <c r="I162" s="64"/>
      <c r="J162" s="62"/>
      <c r="K162" s="63">
        <f t="shared" ref="K162:K170" si="118">J162-L162</f>
        <v>0</v>
      </c>
      <c r="L162" s="64"/>
      <c r="M162" s="62"/>
      <c r="N162" s="63">
        <f t="shared" ref="N162:N170" si="119">M162-O162</f>
        <v>0</v>
      </c>
      <c r="O162" s="64"/>
      <c r="P162" s="62"/>
      <c r="Q162" s="63">
        <f t="shared" ref="Q162:Q170" si="120">P162-R162</f>
        <v>0</v>
      </c>
      <c r="R162" s="64"/>
      <c r="S162" s="62"/>
      <c r="T162" s="63">
        <f t="shared" ref="T162:T170" si="121">S162-U162</f>
        <v>0</v>
      </c>
      <c r="U162" s="64"/>
      <c r="V162" s="62"/>
      <c r="W162" s="63">
        <f t="shared" ref="W162:W170" si="122">V162-X162</f>
        <v>0</v>
      </c>
      <c r="X162" s="64"/>
      <c r="Y162" s="62"/>
      <c r="Z162" s="63">
        <f t="shared" ref="Z162:Z170" si="123">Y162-AA162</f>
        <v>0</v>
      </c>
      <c r="AA162" s="64"/>
      <c r="AB162" s="62"/>
      <c r="AC162" s="63">
        <f t="shared" ref="AC162:AC170" si="124">AB162-AD162</f>
        <v>0</v>
      </c>
      <c r="AD162" s="64"/>
      <c r="AE162" s="62"/>
      <c r="AF162" s="63">
        <f t="shared" ref="AF162:AF170" si="125">AE162-AG162</f>
        <v>0</v>
      </c>
      <c r="AG162" s="64"/>
      <c r="AH162" s="62"/>
      <c r="AI162" s="75" t="s">
        <v>28</v>
      </c>
    </row>
    <row r="163" spans="1:35" hidden="1">
      <c r="A163" s="283"/>
      <c r="B163" s="284"/>
      <c r="C163" s="285"/>
      <c r="D163" s="295"/>
      <c r="E163" s="296"/>
      <c r="F163" s="61" t="s">
        <v>29</v>
      </c>
      <c r="G163" s="62"/>
      <c r="H163" s="65">
        <f t="shared" si="117"/>
        <v>0</v>
      </c>
      <c r="I163" s="66"/>
      <c r="J163" s="62"/>
      <c r="K163" s="65">
        <f t="shared" si="118"/>
        <v>0</v>
      </c>
      <c r="L163" s="66"/>
      <c r="M163" s="62"/>
      <c r="N163" s="65">
        <f t="shared" si="119"/>
        <v>0</v>
      </c>
      <c r="O163" s="66"/>
      <c r="P163" s="62"/>
      <c r="Q163" s="65">
        <f t="shared" si="120"/>
        <v>0</v>
      </c>
      <c r="R163" s="66"/>
      <c r="S163" s="62"/>
      <c r="T163" s="65">
        <f t="shared" si="121"/>
        <v>0</v>
      </c>
      <c r="U163" s="66"/>
      <c r="V163" s="62"/>
      <c r="W163" s="65">
        <f t="shared" si="122"/>
        <v>0</v>
      </c>
      <c r="X163" s="66"/>
      <c r="Y163" s="62"/>
      <c r="Z163" s="65">
        <f t="shared" si="123"/>
        <v>0</v>
      </c>
      <c r="AA163" s="66"/>
      <c r="AB163" s="62"/>
      <c r="AC163" s="65">
        <f t="shared" si="124"/>
        <v>0</v>
      </c>
      <c r="AD163" s="66"/>
      <c r="AE163" s="62"/>
      <c r="AF163" s="65">
        <f t="shared" si="125"/>
        <v>0</v>
      </c>
      <c r="AG163" s="66"/>
      <c r="AH163" s="62"/>
      <c r="AI163" s="154">
        <f>SUM(G162:G170,J162:J170,M162:M170,P162:P170,S162:S170,V162:V170,Y162:Y170,AB162:AB170,AE162:AE170)</f>
        <v>800548</v>
      </c>
    </row>
    <row r="164" spans="1:35" hidden="1">
      <c r="A164" s="283"/>
      <c r="B164" s="284"/>
      <c r="C164" s="285"/>
      <c r="D164" s="295"/>
      <c r="E164" s="296"/>
      <c r="F164" s="61" t="s">
        <v>30</v>
      </c>
      <c r="G164" s="62"/>
      <c r="H164" s="65">
        <f t="shared" si="117"/>
        <v>0</v>
      </c>
      <c r="I164" s="66"/>
      <c r="J164" s="62"/>
      <c r="K164" s="65">
        <f t="shared" si="118"/>
        <v>0</v>
      </c>
      <c r="L164" s="66"/>
      <c r="M164" s="62"/>
      <c r="N164" s="65">
        <f t="shared" si="119"/>
        <v>0</v>
      </c>
      <c r="O164" s="66"/>
      <c r="P164" s="62"/>
      <c r="Q164" s="65">
        <f t="shared" si="120"/>
        <v>0</v>
      </c>
      <c r="R164" s="66"/>
      <c r="S164" s="62"/>
      <c r="T164" s="65">
        <f t="shared" si="121"/>
        <v>0</v>
      </c>
      <c r="U164" s="66"/>
      <c r="V164" s="62"/>
      <c r="W164" s="65">
        <f t="shared" si="122"/>
        <v>0</v>
      </c>
      <c r="X164" s="66"/>
      <c r="Y164" s="62"/>
      <c r="Z164" s="65">
        <f t="shared" si="123"/>
        <v>0</v>
      </c>
      <c r="AA164" s="66"/>
      <c r="AB164" s="62"/>
      <c r="AC164" s="65">
        <f t="shared" si="124"/>
        <v>0</v>
      </c>
      <c r="AD164" s="66"/>
      <c r="AE164" s="62"/>
      <c r="AF164" s="65">
        <f t="shared" si="125"/>
        <v>0</v>
      </c>
      <c r="AG164" s="66"/>
      <c r="AH164" s="62"/>
      <c r="AI164" s="76" t="s">
        <v>32</v>
      </c>
    </row>
    <row r="165" spans="1:35" hidden="1">
      <c r="A165" s="283"/>
      <c r="B165" s="284"/>
      <c r="C165" s="285"/>
      <c r="D165" s="295"/>
      <c r="E165" s="296"/>
      <c r="F165" s="61" t="s">
        <v>31</v>
      </c>
      <c r="G165" s="62"/>
      <c r="H165" s="65">
        <f t="shared" si="117"/>
        <v>0</v>
      </c>
      <c r="I165" s="66"/>
      <c r="J165" s="62"/>
      <c r="K165" s="65">
        <f t="shared" si="118"/>
        <v>0</v>
      </c>
      <c r="L165" s="66"/>
      <c r="M165" s="62"/>
      <c r="N165" s="65">
        <f t="shared" si="119"/>
        <v>0</v>
      </c>
      <c r="O165" s="66"/>
      <c r="P165" s="62"/>
      <c r="Q165" s="65">
        <f t="shared" si="120"/>
        <v>0</v>
      </c>
      <c r="R165" s="66"/>
      <c r="S165" s="62"/>
      <c r="T165" s="65">
        <f t="shared" si="121"/>
        <v>0</v>
      </c>
      <c r="U165" s="66"/>
      <c r="V165" s="62"/>
      <c r="W165" s="65">
        <f t="shared" si="122"/>
        <v>0</v>
      </c>
      <c r="X165" s="66"/>
      <c r="Y165" s="62"/>
      <c r="Z165" s="65">
        <f t="shared" si="123"/>
        <v>0</v>
      </c>
      <c r="AA165" s="66"/>
      <c r="AB165" s="62"/>
      <c r="AC165" s="65">
        <f t="shared" si="124"/>
        <v>0</v>
      </c>
      <c r="AD165" s="66"/>
      <c r="AE165" s="62"/>
      <c r="AF165" s="65">
        <f t="shared" si="125"/>
        <v>0</v>
      </c>
      <c r="AG165" s="66"/>
      <c r="AH165" s="62"/>
      <c r="AI165" s="154">
        <f>SUM(H162:H170,K162:K170,N162:N170,Q162:Q170,T162:T170,W162:W170,Z162:Z170,AC162:AC170,Z162:Z170,AF162:AF170)</f>
        <v>0</v>
      </c>
    </row>
    <row r="166" spans="1:35" hidden="1">
      <c r="A166" s="283"/>
      <c r="B166" s="284"/>
      <c r="C166" s="285"/>
      <c r="D166" s="295"/>
      <c r="E166" s="296"/>
      <c r="F166" s="61" t="s">
        <v>33</v>
      </c>
      <c r="G166" s="62"/>
      <c r="H166" s="65">
        <f t="shared" si="117"/>
        <v>0</v>
      </c>
      <c r="I166" s="66"/>
      <c r="J166" s="62"/>
      <c r="K166" s="65">
        <f t="shared" si="118"/>
        <v>0</v>
      </c>
      <c r="L166" s="66"/>
      <c r="M166" s="62"/>
      <c r="N166" s="65">
        <f t="shared" si="119"/>
        <v>0</v>
      </c>
      <c r="O166" s="66"/>
      <c r="P166" s="62"/>
      <c r="Q166" s="65">
        <f t="shared" si="120"/>
        <v>0</v>
      </c>
      <c r="R166" s="66"/>
      <c r="S166" s="62"/>
      <c r="T166" s="65">
        <f t="shared" si="121"/>
        <v>0</v>
      </c>
      <c r="U166" s="66"/>
      <c r="V166" s="62"/>
      <c r="W166" s="65">
        <f t="shared" si="122"/>
        <v>0</v>
      </c>
      <c r="X166" s="66"/>
      <c r="Y166" s="62"/>
      <c r="Z166" s="65">
        <f t="shared" si="123"/>
        <v>0</v>
      </c>
      <c r="AA166" s="66"/>
      <c r="AB166" s="62"/>
      <c r="AC166" s="65">
        <f t="shared" si="124"/>
        <v>0</v>
      </c>
      <c r="AD166" s="66"/>
      <c r="AE166" s="62"/>
      <c r="AF166" s="65">
        <f t="shared" si="125"/>
        <v>0</v>
      </c>
      <c r="AG166" s="66"/>
      <c r="AH166" s="62"/>
      <c r="AI166" s="76" t="s">
        <v>36</v>
      </c>
    </row>
    <row r="167" spans="1:35" hidden="1">
      <c r="A167" s="283"/>
      <c r="B167" s="284"/>
      <c r="C167" s="285"/>
      <c r="D167" s="295"/>
      <c r="E167" s="296"/>
      <c r="F167" s="61" t="s">
        <v>34</v>
      </c>
      <c r="G167" s="62"/>
      <c r="H167" s="65">
        <f t="shared" si="117"/>
        <v>0</v>
      </c>
      <c r="I167" s="66"/>
      <c r="J167" s="62"/>
      <c r="K167" s="65">
        <f t="shared" si="118"/>
        <v>0</v>
      </c>
      <c r="L167" s="66"/>
      <c r="M167" s="91">
        <f>SUM(294140+148368+268400)</f>
        <v>710908</v>
      </c>
      <c r="N167" s="92">
        <f t="shared" si="119"/>
        <v>0</v>
      </c>
      <c r="O167" s="93">
        <v>710908</v>
      </c>
      <c r="P167" s="91">
        <v>89640</v>
      </c>
      <c r="Q167" s="92">
        <f t="shared" si="120"/>
        <v>0</v>
      </c>
      <c r="R167" s="93">
        <f>SUM(22948+66692)</f>
        <v>89640</v>
      </c>
      <c r="S167" s="62"/>
      <c r="T167" s="65">
        <f t="shared" si="121"/>
        <v>0</v>
      </c>
      <c r="U167" s="66"/>
      <c r="V167" s="62"/>
      <c r="W167" s="65">
        <f t="shared" si="122"/>
        <v>0</v>
      </c>
      <c r="X167" s="66"/>
      <c r="Y167" s="62"/>
      <c r="Z167" s="65">
        <f t="shared" si="123"/>
        <v>0</v>
      </c>
      <c r="AA167" s="66"/>
      <c r="AB167" s="62"/>
      <c r="AC167" s="65">
        <f t="shared" si="124"/>
        <v>0</v>
      </c>
      <c r="AD167" s="66"/>
      <c r="AE167" s="62"/>
      <c r="AF167" s="65">
        <f t="shared" si="125"/>
        <v>0</v>
      </c>
      <c r="AG167" s="66"/>
      <c r="AH167" s="62"/>
      <c r="AI167" s="154">
        <f>SUM(I162:I170,L162:L170,O162:O170,R162:R170,U162:U170,X162:X170,AA162:AA170,AD162:AD170,AG162:AG170)</f>
        <v>800548</v>
      </c>
    </row>
    <row r="168" spans="1:35" hidden="1">
      <c r="A168" s="283"/>
      <c r="B168" s="284"/>
      <c r="C168" s="285"/>
      <c r="D168" s="295"/>
      <c r="E168" s="296"/>
      <c r="F168" s="61" t="s">
        <v>35</v>
      </c>
      <c r="G168" s="62"/>
      <c r="H168" s="65">
        <f t="shared" si="117"/>
        <v>0</v>
      </c>
      <c r="I168" s="66"/>
      <c r="J168" s="62"/>
      <c r="K168" s="65">
        <f t="shared" si="118"/>
        <v>0</v>
      </c>
      <c r="L168" s="66"/>
      <c r="M168" s="62"/>
      <c r="N168" s="65">
        <f t="shared" si="119"/>
        <v>0</v>
      </c>
      <c r="O168" s="66"/>
      <c r="P168" s="62"/>
      <c r="Q168" s="65">
        <f t="shared" si="120"/>
        <v>0</v>
      </c>
      <c r="R168" s="66"/>
      <c r="S168" s="62"/>
      <c r="T168" s="65">
        <f t="shared" si="121"/>
        <v>0</v>
      </c>
      <c r="U168" s="66"/>
      <c r="V168" s="62"/>
      <c r="W168" s="65">
        <f t="shared" si="122"/>
        <v>0</v>
      </c>
      <c r="X168" s="66"/>
      <c r="Y168" s="62"/>
      <c r="Z168" s="65">
        <f t="shared" si="123"/>
        <v>0</v>
      </c>
      <c r="AA168" s="66"/>
      <c r="AB168" s="62"/>
      <c r="AC168" s="65">
        <f t="shared" si="124"/>
        <v>0</v>
      </c>
      <c r="AD168" s="66"/>
      <c r="AE168" s="62"/>
      <c r="AF168" s="65">
        <f t="shared" si="125"/>
        <v>0</v>
      </c>
      <c r="AG168" s="66"/>
      <c r="AH168" s="62"/>
      <c r="AI168" s="76" t="s">
        <v>40</v>
      </c>
    </row>
    <row r="169" spans="1:35" hidden="1">
      <c r="A169" s="283"/>
      <c r="B169" s="284"/>
      <c r="C169" s="285"/>
      <c r="D169" s="295"/>
      <c r="E169" s="296"/>
      <c r="F169" s="61" t="s">
        <v>37</v>
      </c>
      <c r="G169" s="62"/>
      <c r="H169" s="65">
        <f t="shared" si="117"/>
        <v>0</v>
      </c>
      <c r="I169" s="66"/>
      <c r="J169" s="62"/>
      <c r="K169" s="65">
        <f t="shared" si="118"/>
        <v>0</v>
      </c>
      <c r="L169" s="66"/>
      <c r="M169" s="62"/>
      <c r="N169" s="65">
        <f t="shared" si="119"/>
        <v>0</v>
      </c>
      <c r="O169" s="66"/>
      <c r="P169" s="62"/>
      <c r="Q169" s="65">
        <f t="shared" si="120"/>
        <v>0</v>
      </c>
      <c r="R169" s="66"/>
      <c r="S169" s="62"/>
      <c r="T169" s="65">
        <f t="shared" si="121"/>
        <v>0</v>
      </c>
      <c r="U169" s="66"/>
      <c r="V169" s="62"/>
      <c r="W169" s="65">
        <f t="shared" si="122"/>
        <v>0</v>
      </c>
      <c r="X169" s="66"/>
      <c r="Y169" s="62"/>
      <c r="Z169" s="65">
        <f t="shared" si="123"/>
        <v>0</v>
      </c>
      <c r="AA169" s="66"/>
      <c r="AB169" s="62"/>
      <c r="AC169" s="65">
        <f t="shared" si="124"/>
        <v>0</v>
      </c>
      <c r="AD169" s="66"/>
      <c r="AE169" s="62"/>
      <c r="AF169" s="65">
        <f t="shared" si="125"/>
        <v>0</v>
      </c>
      <c r="AG169" s="66"/>
      <c r="AH169" s="62"/>
      <c r="AI169" s="155">
        <f>AI167/AI163</f>
        <v>1</v>
      </c>
    </row>
    <row r="170" spans="1:35" ht="15.75" hidden="1" thickBot="1">
      <c r="A170" s="283"/>
      <c r="B170" s="284"/>
      <c r="C170" s="285"/>
      <c r="D170" s="295"/>
      <c r="E170" s="296"/>
      <c r="F170" s="173" t="s">
        <v>38</v>
      </c>
      <c r="G170" s="81"/>
      <c r="H170" s="82">
        <f t="shared" si="117"/>
        <v>0</v>
      </c>
      <c r="I170" s="83"/>
      <c r="J170" s="81"/>
      <c r="K170" s="82">
        <f t="shared" si="118"/>
        <v>0</v>
      </c>
      <c r="L170" s="83"/>
      <c r="M170" s="81"/>
      <c r="N170" s="82">
        <f t="shared" si="119"/>
        <v>0</v>
      </c>
      <c r="O170" s="83"/>
      <c r="P170" s="81"/>
      <c r="Q170" s="82">
        <f t="shared" si="120"/>
        <v>0</v>
      </c>
      <c r="R170" s="83"/>
      <c r="S170" s="81"/>
      <c r="T170" s="82">
        <f t="shared" si="121"/>
        <v>0</v>
      </c>
      <c r="U170" s="83"/>
      <c r="V170" s="81"/>
      <c r="W170" s="82">
        <f t="shared" si="122"/>
        <v>0</v>
      </c>
      <c r="X170" s="83"/>
      <c r="Y170" s="81"/>
      <c r="Z170" s="82">
        <f t="shared" si="123"/>
        <v>0</v>
      </c>
      <c r="AA170" s="83"/>
      <c r="AB170" s="81"/>
      <c r="AC170" s="82">
        <f t="shared" si="124"/>
        <v>0</v>
      </c>
      <c r="AD170" s="83"/>
      <c r="AE170" s="81"/>
      <c r="AF170" s="82">
        <f t="shared" si="125"/>
        <v>0</v>
      </c>
      <c r="AG170" s="83"/>
      <c r="AH170" s="81"/>
      <c r="AI170" s="164"/>
    </row>
    <row r="171" spans="1:35" ht="30" hidden="1" customHeight="1">
      <c r="A171" s="302" t="s">
        <v>13</v>
      </c>
      <c r="B171" s="303" t="s">
        <v>14</v>
      </c>
      <c r="C171" s="293" t="s">
        <v>15</v>
      </c>
      <c r="D171" s="303" t="s">
        <v>16</v>
      </c>
      <c r="E171" s="293" t="s">
        <v>17</v>
      </c>
      <c r="F171" s="304" t="s">
        <v>18</v>
      </c>
      <c r="G171" s="281" t="s">
        <v>19</v>
      </c>
      <c r="H171" s="293" t="s">
        <v>20</v>
      </c>
      <c r="I171" s="294" t="s">
        <v>21</v>
      </c>
      <c r="J171" s="281" t="s">
        <v>19</v>
      </c>
      <c r="K171" s="293" t="s">
        <v>20</v>
      </c>
      <c r="L171" s="294" t="s">
        <v>21</v>
      </c>
      <c r="M171" s="281" t="s">
        <v>19</v>
      </c>
      <c r="N171" s="293" t="s">
        <v>20</v>
      </c>
      <c r="O171" s="294" t="s">
        <v>21</v>
      </c>
      <c r="P171" s="281" t="s">
        <v>19</v>
      </c>
      <c r="Q171" s="293" t="s">
        <v>20</v>
      </c>
      <c r="R171" s="294" t="s">
        <v>21</v>
      </c>
      <c r="S171" s="281" t="s">
        <v>19</v>
      </c>
      <c r="T171" s="293" t="s">
        <v>20</v>
      </c>
      <c r="U171" s="294" t="s">
        <v>21</v>
      </c>
      <c r="V171" s="281" t="s">
        <v>19</v>
      </c>
      <c r="W171" s="293" t="s">
        <v>20</v>
      </c>
      <c r="X171" s="294" t="s">
        <v>21</v>
      </c>
      <c r="Y171" s="281" t="s">
        <v>19</v>
      </c>
      <c r="Z171" s="293" t="s">
        <v>20</v>
      </c>
      <c r="AA171" s="294" t="s">
        <v>21</v>
      </c>
      <c r="AB171" s="281" t="s">
        <v>19</v>
      </c>
      <c r="AC171" s="293" t="s">
        <v>20</v>
      </c>
      <c r="AD171" s="294" t="s">
        <v>21</v>
      </c>
      <c r="AE171" s="281" t="s">
        <v>19</v>
      </c>
      <c r="AF171" s="293" t="s">
        <v>20</v>
      </c>
      <c r="AG171" s="294" t="s">
        <v>21</v>
      </c>
      <c r="AH171" s="281" t="s">
        <v>19</v>
      </c>
      <c r="AI171" s="282" t="s">
        <v>22</v>
      </c>
    </row>
    <row r="172" spans="1:35" ht="30" hidden="1" customHeight="1">
      <c r="A172" s="302"/>
      <c r="B172" s="303"/>
      <c r="C172" s="293"/>
      <c r="D172" s="303"/>
      <c r="E172" s="293"/>
      <c r="F172" s="304"/>
      <c r="G172" s="281"/>
      <c r="H172" s="293"/>
      <c r="I172" s="294"/>
      <c r="J172" s="281"/>
      <c r="K172" s="293"/>
      <c r="L172" s="294"/>
      <c r="M172" s="281"/>
      <c r="N172" s="293"/>
      <c r="O172" s="294"/>
      <c r="P172" s="281"/>
      <c r="Q172" s="293"/>
      <c r="R172" s="294"/>
      <c r="S172" s="281"/>
      <c r="T172" s="293"/>
      <c r="U172" s="294"/>
      <c r="V172" s="281"/>
      <c r="W172" s="293"/>
      <c r="X172" s="294"/>
      <c r="Y172" s="281"/>
      <c r="Z172" s="293"/>
      <c r="AA172" s="294"/>
      <c r="AB172" s="281"/>
      <c r="AC172" s="293"/>
      <c r="AD172" s="294"/>
      <c r="AE172" s="281"/>
      <c r="AF172" s="293"/>
      <c r="AG172" s="294"/>
      <c r="AH172" s="281"/>
      <c r="AI172" s="282"/>
    </row>
    <row r="173" spans="1:35" hidden="1">
      <c r="A173" s="283" t="s">
        <v>75</v>
      </c>
      <c r="B173" s="284" t="s">
        <v>76</v>
      </c>
      <c r="C173" s="314">
        <v>1401350</v>
      </c>
      <c r="D173" s="300" t="s">
        <v>77</v>
      </c>
      <c r="E173" s="296" t="s">
        <v>69</v>
      </c>
      <c r="F173" s="85" t="s">
        <v>27</v>
      </c>
      <c r="G173" s="62"/>
      <c r="H173" s="63">
        <f t="shared" ref="H173:H181" si="126">G173-I173</f>
        <v>0</v>
      </c>
      <c r="I173" s="64"/>
      <c r="J173" s="62"/>
      <c r="K173" s="63">
        <f t="shared" ref="K173:K181" si="127">J173-L173</f>
        <v>0</v>
      </c>
      <c r="L173" s="64"/>
      <c r="M173" s="62"/>
      <c r="N173" s="63">
        <f t="shared" ref="N173:N181" si="128">M173-O173</f>
        <v>0</v>
      </c>
      <c r="O173" s="64"/>
      <c r="P173" s="62"/>
      <c r="Q173" s="63">
        <f>P173-R173</f>
        <v>0</v>
      </c>
      <c r="R173" s="64"/>
      <c r="S173" s="62"/>
      <c r="T173" s="63">
        <f t="shared" ref="T173:T181" si="129">S173-U173</f>
        <v>0</v>
      </c>
      <c r="U173" s="64"/>
      <c r="V173" s="62"/>
      <c r="W173" s="63">
        <f t="shared" ref="W173:W181" si="130">V173-X173</f>
        <v>0</v>
      </c>
      <c r="X173" s="64"/>
      <c r="Y173" s="62"/>
      <c r="Z173" s="63">
        <f t="shared" ref="Z173:Z181" si="131">Y173-AA173</f>
        <v>0</v>
      </c>
      <c r="AA173" s="64"/>
      <c r="AB173" s="62"/>
      <c r="AC173" s="63">
        <f t="shared" ref="AC173:AC181" si="132">AB173-AD173</f>
        <v>0</v>
      </c>
      <c r="AD173" s="64"/>
      <c r="AE173" s="62"/>
      <c r="AF173" s="63">
        <f t="shared" ref="AF173:AF181" si="133">AE173-AG173</f>
        <v>0</v>
      </c>
      <c r="AG173" s="64"/>
      <c r="AH173" s="62"/>
      <c r="AI173" s="75" t="s">
        <v>28</v>
      </c>
    </row>
    <row r="174" spans="1:35" hidden="1">
      <c r="A174" s="283"/>
      <c r="B174" s="284"/>
      <c r="C174" s="314"/>
      <c r="D174" s="300"/>
      <c r="E174" s="296"/>
      <c r="F174" s="87" t="s">
        <v>29</v>
      </c>
      <c r="G174" s="62"/>
      <c r="H174" s="65">
        <f t="shared" si="126"/>
        <v>0</v>
      </c>
      <c r="I174" s="66"/>
      <c r="J174" s="62"/>
      <c r="K174" s="65">
        <f t="shared" si="127"/>
        <v>0</v>
      </c>
      <c r="L174" s="66"/>
      <c r="M174" s="62"/>
      <c r="N174" s="65">
        <f t="shared" si="128"/>
        <v>0</v>
      </c>
      <c r="O174" s="66"/>
      <c r="P174" s="62"/>
      <c r="Q174" s="65">
        <f>P174-R174</f>
        <v>0</v>
      </c>
      <c r="R174" s="66"/>
      <c r="S174" s="62"/>
      <c r="T174" s="65">
        <f t="shared" si="129"/>
        <v>0</v>
      </c>
      <c r="U174" s="66"/>
      <c r="V174" s="62"/>
      <c r="W174" s="65">
        <f t="shared" si="130"/>
        <v>0</v>
      </c>
      <c r="X174" s="66"/>
      <c r="Y174" s="62"/>
      <c r="Z174" s="65">
        <f t="shared" si="131"/>
        <v>0</v>
      </c>
      <c r="AA174" s="66"/>
      <c r="AB174" s="62"/>
      <c r="AC174" s="65">
        <f t="shared" si="132"/>
        <v>0</v>
      </c>
      <c r="AD174" s="66"/>
      <c r="AE174" s="62"/>
      <c r="AF174" s="65">
        <f t="shared" si="133"/>
        <v>0</v>
      </c>
      <c r="AG174" s="66"/>
      <c r="AH174" s="62"/>
      <c r="AI174" s="154">
        <f>SUM(G173:G181,J173:J181,M173:M181,P173:P181,S173:S181,V173:V181,Y173:Y181,AB173:AB181,AE173:AE181)</f>
        <v>1529507</v>
      </c>
    </row>
    <row r="175" spans="1:35" hidden="1">
      <c r="A175" s="283"/>
      <c r="B175" s="284"/>
      <c r="C175" s="314"/>
      <c r="D175" s="300"/>
      <c r="E175" s="296"/>
      <c r="F175" s="87" t="s">
        <v>30</v>
      </c>
      <c r="G175" s="62"/>
      <c r="H175" s="65">
        <f t="shared" si="126"/>
        <v>0</v>
      </c>
      <c r="I175" s="66"/>
      <c r="J175" s="62"/>
      <c r="K175" s="65">
        <f t="shared" si="127"/>
        <v>0</v>
      </c>
      <c r="L175" s="66"/>
      <c r="M175" s="62"/>
      <c r="N175" s="65">
        <f t="shared" si="128"/>
        <v>0</v>
      </c>
      <c r="O175" s="66"/>
      <c r="P175" s="62"/>
      <c r="Q175" s="65">
        <f>P175-R175</f>
        <v>0</v>
      </c>
      <c r="R175" s="66"/>
      <c r="S175" s="62"/>
      <c r="T175" s="65">
        <f t="shared" si="129"/>
        <v>0</v>
      </c>
      <c r="U175" s="66"/>
      <c r="V175" s="62"/>
      <c r="W175" s="65">
        <f t="shared" si="130"/>
        <v>0</v>
      </c>
      <c r="X175" s="66"/>
      <c r="Y175" s="62"/>
      <c r="Z175" s="65">
        <f t="shared" si="131"/>
        <v>0</v>
      </c>
      <c r="AA175" s="66"/>
      <c r="AB175" s="62"/>
      <c r="AC175" s="65">
        <f t="shared" si="132"/>
        <v>0</v>
      </c>
      <c r="AD175" s="66"/>
      <c r="AE175" s="62"/>
      <c r="AF175" s="65">
        <f t="shared" si="133"/>
        <v>0</v>
      </c>
      <c r="AG175" s="66"/>
      <c r="AH175" s="62"/>
      <c r="AI175" s="76" t="s">
        <v>32</v>
      </c>
    </row>
    <row r="176" spans="1:35" hidden="1">
      <c r="A176" s="283"/>
      <c r="B176" s="284"/>
      <c r="C176" s="314"/>
      <c r="D176" s="300"/>
      <c r="E176" s="296"/>
      <c r="F176" s="87" t="s">
        <v>31</v>
      </c>
      <c r="G176" s="62"/>
      <c r="H176" s="65">
        <f t="shared" si="126"/>
        <v>0</v>
      </c>
      <c r="I176" s="66"/>
      <c r="J176" s="62"/>
      <c r="K176" s="65">
        <f t="shared" si="127"/>
        <v>0</v>
      </c>
      <c r="L176" s="66"/>
      <c r="M176" s="62"/>
      <c r="N176" s="65">
        <f t="shared" si="128"/>
        <v>0</v>
      </c>
      <c r="O176" s="66"/>
      <c r="P176" s="62"/>
      <c r="Q176" s="65"/>
      <c r="R176" s="66"/>
      <c r="S176" s="62"/>
      <c r="T176" s="65">
        <f t="shared" si="129"/>
        <v>0</v>
      </c>
      <c r="U176" s="66"/>
      <c r="V176" s="62"/>
      <c r="W176" s="65">
        <f t="shared" si="130"/>
        <v>0</v>
      </c>
      <c r="X176" s="66"/>
      <c r="Y176" s="62"/>
      <c r="Z176" s="65">
        <f t="shared" si="131"/>
        <v>0</v>
      </c>
      <c r="AA176" s="66"/>
      <c r="AB176" s="62"/>
      <c r="AC176" s="65">
        <f t="shared" si="132"/>
        <v>0</v>
      </c>
      <c r="AD176" s="66"/>
      <c r="AE176" s="62"/>
      <c r="AF176" s="65">
        <f t="shared" si="133"/>
        <v>0</v>
      </c>
      <c r="AG176" s="66"/>
      <c r="AH176" s="62"/>
      <c r="AI176" s="154">
        <f>SUM(H173:H181,K173:K181,N173:N181,Q173:Q181,T173:T181,W173:W181,Z173:Z181,AC173:AC181,Z173:Z181,AF173:AF181)</f>
        <v>15000</v>
      </c>
    </row>
    <row r="177" spans="1:35" hidden="1">
      <c r="A177" s="283"/>
      <c r="B177" s="284"/>
      <c r="C177" s="314"/>
      <c r="D177" s="300"/>
      <c r="E177" s="296"/>
      <c r="F177" s="87" t="s">
        <v>33</v>
      </c>
      <c r="G177" s="62"/>
      <c r="H177" s="65">
        <f t="shared" si="126"/>
        <v>0</v>
      </c>
      <c r="I177" s="66"/>
      <c r="J177" s="62"/>
      <c r="K177" s="65">
        <f t="shared" si="127"/>
        <v>0</v>
      </c>
      <c r="L177" s="66"/>
      <c r="M177" s="62"/>
      <c r="N177" s="65">
        <f t="shared" si="128"/>
        <v>0</v>
      </c>
      <c r="O177" s="66"/>
      <c r="P177" s="62"/>
      <c r="Q177" s="65">
        <f>P177-R177</f>
        <v>0</v>
      </c>
      <c r="R177" s="66"/>
      <c r="S177" s="62"/>
      <c r="T177" s="65">
        <f t="shared" si="129"/>
        <v>0</v>
      </c>
      <c r="U177" s="66"/>
      <c r="V177" s="62"/>
      <c r="W177" s="65">
        <f t="shared" si="130"/>
        <v>0</v>
      </c>
      <c r="X177" s="66"/>
      <c r="Y177" s="62"/>
      <c r="Z177" s="65">
        <f t="shared" si="131"/>
        <v>0</v>
      </c>
      <c r="AA177" s="66"/>
      <c r="AB177" s="62"/>
      <c r="AC177" s="65">
        <f t="shared" si="132"/>
        <v>0</v>
      </c>
      <c r="AD177" s="66"/>
      <c r="AE177" s="62"/>
      <c r="AF177" s="65">
        <f t="shared" si="133"/>
        <v>0</v>
      </c>
      <c r="AG177" s="66"/>
      <c r="AH177" s="62"/>
      <c r="AI177" s="76" t="s">
        <v>36</v>
      </c>
    </row>
    <row r="178" spans="1:35" hidden="1">
      <c r="A178" s="283"/>
      <c r="B178" s="284"/>
      <c r="C178" s="314"/>
      <c r="D178" s="300"/>
      <c r="E178" s="296"/>
      <c r="F178" s="87" t="s">
        <v>34</v>
      </c>
      <c r="G178" s="62"/>
      <c r="H178" s="65">
        <f t="shared" si="126"/>
        <v>0</v>
      </c>
      <c r="I178" s="66"/>
      <c r="J178" s="62"/>
      <c r="K178" s="65">
        <f t="shared" si="127"/>
        <v>0</v>
      </c>
      <c r="L178" s="66"/>
      <c r="M178" s="62"/>
      <c r="N178" s="65">
        <f t="shared" si="128"/>
        <v>0</v>
      </c>
      <c r="O178" s="66"/>
      <c r="P178" s="91">
        <f>SUM(1104000+425507)</f>
        <v>1529507</v>
      </c>
      <c r="Q178" s="92">
        <f>P178-R178</f>
        <v>15000</v>
      </c>
      <c r="R178" s="93">
        <v>1514507</v>
      </c>
      <c r="S178" s="62"/>
      <c r="T178" s="65">
        <f t="shared" si="129"/>
        <v>0</v>
      </c>
      <c r="U178" s="66"/>
      <c r="V178" s="62"/>
      <c r="W178" s="65">
        <f t="shared" si="130"/>
        <v>0</v>
      </c>
      <c r="X178" s="66"/>
      <c r="Y178" s="62"/>
      <c r="Z178" s="65">
        <f t="shared" si="131"/>
        <v>0</v>
      </c>
      <c r="AA178" s="66"/>
      <c r="AB178" s="62"/>
      <c r="AC178" s="65">
        <f t="shared" si="132"/>
        <v>0</v>
      </c>
      <c r="AD178" s="66"/>
      <c r="AE178" s="62"/>
      <c r="AF178" s="65">
        <f t="shared" si="133"/>
        <v>0</v>
      </c>
      <c r="AG178" s="66"/>
      <c r="AH178" s="62"/>
      <c r="AI178" s="154">
        <f>SUM(I173:I181,L173:L181,O173:O181,R173:R181,U173:U181,X173:X181,AA173:AA181,AD173:AD181,AG173:AG181)</f>
        <v>1514507</v>
      </c>
    </row>
    <row r="179" spans="1:35" hidden="1">
      <c r="A179" s="283"/>
      <c r="B179" s="284"/>
      <c r="C179" s="314"/>
      <c r="D179" s="300"/>
      <c r="E179" s="296"/>
      <c r="F179" s="87" t="s">
        <v>35</v>
      </c>
      <c r="G179" s="62"/>
      <c r="H179" s="65">
        <f t="shared" si="126"/>
        <v>0</v>
      </c>
      <c r="I179" s="66"/>
      <c r="J179" s="62"/>
      <c r="K179" s="65">
        <f t="shared" si="127"/>
        <v>0</v>
      </c>
      <c r="L179" s="66"/>
      <c r="M179" s="62"/>
      <c r="N179" s="65">
        <f t="shared" si="128"/>
        <v>0</v>
      </c>
      <c r="O179" s="66"/>
      <c r="P179" s="62"/>
      <c r="Q179" s="65">
        <f>P179-R179</f>
        <v>0</v>
      </c>
      <c r="R179" s="66"/>
      <c r="S179" s="62"/>
      <c r="T179" s="65">
        <f t="shared" si="129"/>
        <v>0</v>
      </c>
      <c r="U179" s="66"/>
      <c r="V179" s="62"/>
      <c r="W179" s="65">
        <f t="shared" si="130"/>
        <v>0</v>
      </c>
      <c r="X179" s="66"/>
      <c r="Y179" s="62"/>
      <c r="Z179" s="65">
        <f t="shared" si="131"/>
        <v>0</v>
      </c>
      <c r="AA179" s="66"/>
      <c r="AB179" s="62"/>
      <c r="AC179" s="65">
        <f t="shared" si="132"/>
        <v>0</v>
      </c>
      <c r="AD179" s="66"/>
      <c r="AE179" s="62"/>
      <c r="AF179" s="65">
        <f t="shared" si="133"/>
        <v>0</v>
      </c>
      <c r="AG179" s="66"/>
      <c r="AH179" s="62"/>
      <c r="AI179" s="76" t="s">
        <v>40</v>
      </c>
    </row>
    <row r="180" spans="1:35" hidden="1">
      <c r="A180" s="283"/>
      <c r="B180" s="284"/>
      <c r="C180" s="314"/>
      <c r="D180" s="300"/>
      <c r="E180" s="296"/>
      <c r="F180" s="87" t="s">
        <v>37</v>
      </c>
      <c r="G180" s="62"/>
      <c r="H180" s="65">
        <f t="shared" si="126"/>
        <v>0</v>
      </c>
      <c r="I180" s="66"/>
      <c r="J180" s="62"/>
      <c r="K180" s="65">
        <f t="shared" si="127"/>
        <v>0</v>
      </c>
      <c r="L180" s="66"/>
      <c r="M180" s="62"/>
      <c r="N180" s="65">
        <f t="shared" si="128"/>
        <v>0</v>
      </c>
      <c r="O180" s="66"/>
      <c r="P180" s="62"/>
      <c r="Q180" s="65">
        <f>P180-R180</f>
        <v>0</v>
      </c>
      <c r="R180" s="66"/>
      <c r="S180" s="62"/>
      <c r="T180" s="65">
        <f t="shared" si="129"/>
        <v>0</v>
      </c>
      <c r="U180" s="66"/>
      <c r="V180" s="62"/>
      <c r="W180" s="65">
        <f t="shared" si="130"/>
        <v>0</v>
      </c>
      <c r="X180" s="66"/>
      <c r="Y180" s="62"/>
      <c r="Z180" s="65">
        <f t="shared" si="131"/>
        <v>0</v>
      </c>
      <c r="AA180" s="66"/>
      <c r="AB180" s="62"/>
      <c r="AC180" s="65">
        <f t="shared" si="132"/>
        <v>0</v>
      </c>
      <c r="AD180" s="66"/>
      <c r="AE180" s="62"/>
      <c r="AF180" s="65">
        <f t="shared" si="133"/>
        <v>0</v>
      </c>
      <c r="AG180" s="66"/>
      <c r="AH180" s="62"/>
      <c r="AI180" s="155">
        <f>AI178/AI174</f>
        <v>0.99019291837173673</v>
      </c>
    </row>
    <row r="181" spans="1:35" ht="15.75" hidden="1" thickBot="1">
      <c r="A181" s="283"/>
      <c r="B181" s="284"/>
      <c r="C181" s="314"/>
      <c r="D181" s="300"/>
      <c r="E181" s="296"/>
      <c r="F181" s="88" t="s">
        <v>38</v>
      </c>
      <c r="G181" s="81"/>
      <c r="H181" s="82">
        <f t="shared" si="126"/>
        <v>0</v>
      </c>
      <c r="I181" s="83"/>
      <c r="J181" s="81"/>
      <c r="K181" s="82">
        <f t="shared" si="127"/>
        <v>0</v>
      </c>
      <c r="L181" s="83"/>
      <c r="M181" s="81"/>
      <c r="N181" s="82">
        <f t="shared" si="128"/>
        <v>0</v>
      </c>
      <c r="O181" s="83"/>
      <c r="P181" s="81"/>
      <c r="Q181" s="82">
        <f>P181-R181</f>
        <v>0</v>
      </c>
      <c r="R181" s="83"/>
      <c r="S181" s="81"/>
      <c r="T181" s="82">
        <f t="shared" si="129"/>
        <v>0</v>
      </c>
      <c r="U181" s="83"/>
      <c r="V181" s="81"/>
      <c r="W181" s="82">
        <f t="shared" si="130"/>
        <v>0</v>
      </c>
      <c r="X181" s="83"/>
      <c r="Y181" s="81"/>
      <c r="Z181" s="82">
        <f t="shared" si="131"/>
        <v>0</v>
      </c>
      <c r="AA181" s="83"/>
      <c r="AB181" s="81"/>
      <c r="AC181" s="82">
        <f t="shared" si="132"/>
        <v>0</v>
      </c>
      <c r="AD181" s="83"/>
      <c r="AE181" s="81"/>
      <c r="AF181" s="82">
        <f t="shared" si="133"/>
        <v>0</v>
      </c>
      <c r="AG181" s="83"/>
      <c r="AH181" s="81"/>
      <c r="AI181" s="164"/>
    </row>
    <row r="182" spans="1:35" ht="15" customHeight="1" thickBot="1">
      <c r="A182" s="302" t="s">
        <v>13</v>
      </c>
      <c r="B182" s="303" t="s">
        <v>14</v>
      </c>
      <c r="C182" s="293" t="s">
        <v>15</v>
      </c>
      <c r="D182" s="303" t="s">
        <v>16</v>
      </c>
      <c r="E182" s="293" t="s">
        <v>17</v>
      </c>
      <c r="F182" s="304" t="s">
        <v>18</v>
      </c>
      <c r="G182" s="281" t="s">
        <v>19</v>
      </c>
      <c r="H182" s="293" t="s">
        <v>20</v>
      </c>
      <c r="I182" s="294" t="s">
        <v>21</v>
      </c>
      <c r="J182" s="281" t="s">
        <v>19</v>
      </c>
      <c r="K182" s="293" t="s">
        <v>20</v>
      </c>
      <c r="L182" s="294" t="s">
        <v>21</v>
      </c>
      <c r="M182" s="281" t="s">
        <v>19</v>
      </c>
      <c r="N182" s="293" t="s">
        <v>20</v>
      </c>
      <c r="O182" s="294" t="s">
        <v>21</v>
      </c>
      <c r="P182" s="281" t="s">
        <v>19</v>
      </c>
      <c r="Q182" s="293" t="s">
        <v>20</v>
      </c>
      <c r="R182" s="294" t="s">
        <v>21</v>
      </c>
      <c r="S182" s="281" t="s">
        <v>19</v>
      </c>
      <c r="T182" s="293" t="s">
        <v>20</v>
      </c>
      <c r="U182" s="294" t="s">
        <v>21</v>
      </c>
      <c r="V182" s="281" t="s">
        <v>19</v>
      </c>
      <c r="W182" s="293" t="s">
        <v>20</v>
      </c>
      <c r="X182" s="294" t="s">
        <v>21</v>
      </c>
      <c r="Y182" s="281" t="s">
        <v>19</v>
      </c>
      <c r="Z182" s="293" t="s">
        <v>20</v>
      </c>
      <c r="AA182" s="294" t="s">
        <v>21</v>
      </c>
      <c r="AB182" s="281" t="s">
        <v>19</v>
      </c>
      <c r="AC182" s="293" t="s">
        <v>20</v>
      </c>
      <c r="AD182" s="294" t="s">
        <v>21</v>
      </c>
      <c r="AE182" s="281" t="s">
        <v>19</v>
      </c>
      <c r="AF182" s="293" t="s">
        <v>20</v>
      </c>
      <c r="AG182" s="294" t="s">
        <v>21</v>
      </c>
      <c r="AH182" s="281" t="s">
        <v>19</v>
      </c>
      <c r="AI182" s="282" t="s">
        <v>22</v>
      </c>
    </row>
    <row r="183" spans="1:35" ht="15" customHeight="1">
      <c r="A183" s="302"/>
      <c r="B183" s="303"/>
      <c r="C183" s="293"/>
      <c r="D183" s="303"/>
      <c r="E183" s="293"/>
      <c r="F183" s="304"/>
      <c r="G183" s="281"/>
      <c r="H183" s="293"/>
      <c r="I183" s="294"/>
      <c r="J183" s="281"/>
      <c r="K183" s="293"/>
      <c r="L183" s="294"/>
      <c r="M183" s="281"/>
      <c r="N183" s="293"/>
      <c r="O183" s="294"/>
      <c r="P183" s="281"/>
      <c r="Q183" s="293"/>
      <c r="R183" s="294"/>
      <c r="S183" s="281"/>
      <c r="T183" s="293"/>
      <c r="U183" s="294"/>
      <c r="V183" s="281"/>
      <c r="W183" s="293"/>
      <c r="X183" s="294"/>
      <c r="Y183" s="281"/>
      <c r="Z183" s="293"/>
      <c r="AA183" s="294"/>
      <c r="AB183" s="281"/>
      <c r="AC183" s="293"/>
      <c r="AD183" s="294"/>
      <c r="AE183" s="281"/>
      <c r="AF183" s="293"/>
      <c r="AG183" s="294"/>
      <c r="AH183" s="281"/>
      <c r="AI183" s="282"/>
    </row>
    <row r="184" spans="1:35" ht="15" customHeight="1">
      <c r="A184" s="283" t="s">
        <v>78</v>
      </c>
      <c r="B184" s="284">
        <v>2389</v>
      </c>
      <c r="C184" s="314">
        <v>1700724</v>
      </c>
      <c r="D184" s="322" t="s">
        <v>79</v>
      </c>
      <c r="E184" s="296" t="s">
        <v>69</v>
      </c>
      <c r="F184" s="61" t="s">
        <v>27</v>
      </c>
      <c r="G184" s="62"/>
      <c r="H184" s="63">
        <f t="shared" ref="H184:H192" si="134">G184-I184</f>
        <v>0</v>
      </c>
      <c r="I184" s="64"/>
      <c r="J184" s="62"/>
      <c r="K184" s="63">
        <f t="shared" ref="K184:K192" si="135">J184-L184</f>
        <v>0</v>
      </c>
      <c r="L184" s="64"/>
      <c r="M184" s="62"/>
      <c r="N184" s="63">
        <f t="shared" ref="N184:N192" si="136">M184-O184</f>
        <v>0</v>
      </c>
      <c r="O184" s="64"/>
      <c r="P184" s="62"/>
      <c r="Q184" s="63">
        <f t="shared" ref="Q184:Q192" si="137">P184-R184</f>
        <v>0</v>
      </c>
      <c r="R184" s="64"/>
      <c r="S184" s="62"/>
      <c r="T184" s="63">
        <f t="shared" ref="T184:T192" si="138">S184-U184</f>
        <v>0</v>
      </c>
      <c r="U184" s="64"/>
      <c r="V184" s="62"/>
      <c r="W184" s="63">
        <f t="shared" ref="W184:W192" si="139">V184-X184</f>
        <v>0</v>
      </c>
      <c r="X184" s="64"/>
      <c r="Y184" s="62"/>
      <c r="Z184" s="63">
        <f t="shared" ref="Z184:Z192" si="140">Y184-AA184</f>
        <v>0</v>
      </c>
      <c r="AA184" s="64"/>
      <c r="AB184" s="62"/>
      <c r="AC184" s="63">
        <f t="shared" ref="AC184:AC192" si="141">AB184-AD184</f>
        <v>0</v>
      </c>
      <c r="AD184" s="64"/>
      <c r="AE184" s="62"/>
      <c r="AF184" s="63">
        <f t="shared" ref="AF184:AF192" si="142">AE184-AG184</f>
        <v>0</v>
      </c>
      <c r="AG184" s="64"/>
      <c r="AH184" s="62"/>
      <c r="AI184" s="75" t="s">
        <v>28</v>
      </c>
    </row>
    <row r="185" spans="1:35">
      <c r="A185" s="283"/>
      <c r="B185" s="284"/>
      <c r="C185" s="314"/>
      <c r="D185" s="322"/>
      <c r="E185" s="296"/>
      <c r="F185" s="61" t="s">
        <v>29</v>
      </c>
      <c r="G185" s="62"/>
      <c r="H185" s="65">
        <f t="shared" si="134"/>
        <v>0</v>
      </c>
      <c r="I185" s="66"/>
      <c r="J185" s="62"/>
      <c r="K185" s="65">
        <f t="shared" si="135"/>
        <v>0</v>
      </c>
      <c r="L185" s="66"/>
      <c r="M185" s="62"/>
      <c r="N185" s="65">
        <f t="shared" si="136"/>
        <v>0</v>
      </c>
      <c r="O185" s="66"/>
      <c r="P185" s="62"/>
      <c r="Q185" s="65">
        <f t="shared" si="137"/>
        <v>0</v>
      </c>
      <c r="R185" s="66"/>
      <c r="S185" s="62"/>
      <c r="T185" s="65">
        <f t="shared" si="138"/>
        <v>0</v>
      </c>
      <c r="U185" s="66"/>
      <c r="V185" s="62"/>
      <c r="W185" s="65">
        <f t="shared" si="139"/>
        <v>0</v>
      </c>
      <c r="X185" s="66"/>
      <c r="Y185" s="62"/>
      <c r="Z185" s="65">
        <f t="shared" si="140"/>
        <v>0</v>
      </c>
      <c r="AA185" s="66"/>
      <c r="AB185" s="62"/>
      <c r="AC185" s="65">
        <f t="shared" si="141"/>
        <v>0</v>
      </c>
      <c r="AD185" s="66"/>
      <c r="AE185" s="62"/>
      <c r="AF185" s="65">
        <f t="shared" si="142"/>
        <v>0</v>
      </c>
      <c r="AG185" s="66"/>
      <c r="AH185" s="62"/>
      <c r="AI185" s="154">
        <f>SUM(G184:G192,J184:J192,M184:M192,P184:P192,S184:S192,V184:V192,Y184:Y192,AB184:AB192,AE184:AE192)</f>
        <v>850000</v>
      </c>
    </row>
    <row r="186" spans="1:35">
      <c r="A186" s="283"/>
      <c r="B186" s="284"/>
      <c r="C186" s="314"/>
      <c r="D186" s="322"/>
      <c r="E186" s="296"/>
      <c r="F186" s="61" t="s">
        <v>30</v>
      </c>
      <c r="G186" s="62"/>
      <c r="H186" s="65">
        <f t="shared" si="134"/>
        <v>0</v>
      </c>
      <c r="I186" s="66"/>
      <c r="J186" s="62"/>
      <c r="K186" s="65">
        <f t="shared" si="135"/>
        <v>0</v>
      </c>
      <c r="L186" s="66"/>
      <c r="M186" s="62"/>
      <c r="N186" s="65">
        <f t="shared" si="136"/>
        <v>0</v>
      </c>
      <c r="O186" s="66"/>
      <c r="P186" s="62"/>
      <c r="Q186" s="65">
        <f t="shared" si="137"/>
        <v>0</v>
      </c>
      <c r="R186" s="66"/>
      <c r="S186" s="62"/>
      <c r="T186" s="65">
        <f t="shared" si="138"/>
        <v>0</v>
      </c>
      <c r="U186" s="66"/>
      <c r="V186" s="62"/>
      <c r="W186" s="65">
        <f t="shared" si="139"/>
        <v>0</v>
      </c>
      <c r="X186" s="66"/>
      <c r="Y186" s="62"/>
      <c r="Z186" s="65">
        <f t="shared" si="140"/>
        <v>0</v>
      </c>
      <c r="AA186" s="66"/>
      <c r="AB186" s="62"/>
      <c r="AC186" s="65">
        <f t="shared" si="141"/>
        <v>0</v>
      </c>
      <c r="AD186" s="66"/>
      <c r="AE186" s="62"/>
      <c r="AF186" s="65">
        <f t="shared" si="142"/>
        <v>0</v>
      </c>
      <c r="AG186" s="66"/>
      <c r="AH186" s="62"/>
      <c r="AI186" s="76" t="s">
        <v>32</v>
      </c>
    </row>
    <row r="187" spans="1:35">
      <c r="A187" s="283"/>
      <c r="B187" s="284"/>
      <c r="C187" s="314"/>
      <c r="D187" s="322"/>
      <c r="E187" s="296"/>
      <c r="F187" s="61" t="s">
        <v>31</v>
      </c>
      <c r="G187" s="62"/>
      <c r="H187" s="65">
        <f t="shared" si="134"/>
        <v>0</v>
      </c>
      <c r="I187" s="66"/>
      <c r="J187" s="62"/>
      <c r="K187" s="65">
        <f t="shared" si="135"/>
        <v>0</v>
      </c>
      <c r="L187" s="66"/>
      <c r="M187" s="62"/>
      <c r="N187" s="65">
        <f t="shared" si="136"/>
        <v>0</v>
      </c>
      <c r="O187" s="66"/>
      <c r="P187" s="3"/>
      <c r="Q187" s="11">
        <f t="shared" si="137"/>
        <v>0</v>
      </c>
      <c r="R187" s="12"/>
      <c r="S187" s="94">
        <v>850000</v>
      </c>
      <c r="T187" s="95">
        <f t="shared" si="138"/>
        <v>0</v>
      </c>
      <c r="U187" s="96">
        <v>850000</v>
      </c>
      <c r="V187" s="274"/>
      <c r="W187" s="275">
        <f t="shared" si="139"/>
        <v>0</v>
      </c>
      <c r="X187" s="276"/>
      <c r="Y187" s="62"/>
      <c r="Z187" s="65">
        <f t="shared" si="140"/>
        <v>0</v>
      </c>
      <c r="AA187" s="66"/>
      <c r="AB187" s="62"/>
      <c r="AC187" s="65">
        <f t="shared" si="141"/>
        <v>0</v>
      </c>
      <c r="AD187" s="66"/>
      <c r="AE187" s="62"/>
      <c r="AF187" s="65">
        <f t="shared" si="142"/>
        <v>0</v>
      </c>
      <c r="AG187" s="66"/>
      <c r="AH187" s="62"/>
      <c r="AI187" s="154">
        <f>SUM(H184:H192,K184:K192,N184:N192,Q184:Q192,T184:T192,W184:W192,Z184:Z192,AC184:AC192,Z184:Z192,AF184:AF192)</f>
        <v>0</v>
      </c>
    </row>
    <row r="188" spans="1:35" ht="15" customHeight="1">
      <c r="A188" s="283"/>
      <c r="B188" s="284"/>
      <c r="C188" s="314"/>
      <c r="D188" s="322"/>
      <c r="E188" s="296"/>
      <c r="F188" s="61" t="s">
        <v>33</v>
      </c>
      <c r="G188" s="62"/>
      <c r="H188" s="65">
        <f t="shared" si="134"/>
        <v>0</v>
      </c>
      <c r="I188" s="66"/>
      <c r="J188" s="62"/>
      <c r="K188" s="65">
        <f t="shared" si="135"/>
        <v>0</v>
      </c>
      <c r="L188" s="66"/>
      <c r="M188" s="62"/>
      <c r="N188" s="65">
        <f t="shared" si="136"/>
        <v>0</v>
      </c>
      <c r="O188" s="66"/>
      <c r="P188" s="62"/>
      <c r="Q188" s="65">
        <f t="shared" si="137"/>
        <v>0</v>
      </c>
      <c r="R188" s="66"/>
      <c r="S188" s="62"/>
      <c r="T188" s="65">
        <f t="shared" si="138"/>
        <v>0</v>
      </c>
      <c r="U188" s="66"/>
      <c r="V188" s="62"/>
      <c r="W188" s="65">
        <f t="shared" si="139"/>
        <v>0</v>
      </c>
      <c r="X188" s="66"/>
      <c r="Y188" s="62"/>
      <c r="Z188" s="65">
        <f t="shared" si="140"/>
        <v>0</v>
      </c>
      <c r="AA188" s="66"/>
      <c r="AB188" s="62"/>
      <c r="AC188" s="65">
        <f t="shared" si="141"/>
        <v>0</v>
      </c>
      <c r="AD188" s="66"/>
      <c r="AE188" s="62"/>
      <c r="AF188" s="65">
        <f t="shared" si="142"/>
        <v>0</v>
      </c>
      <c r="AG188" s="66"/>
      <c r="AH188" s="62"/>
      <c r="AI188" s="76" t="s">
        <v>36</v>
      </c>
    </row>
    <row r="189" spans="1:35">
      <c r="A189" s="283"/>
      <c r="B189" s="284"/>
      <c r="C189" s="314"/>
      <c r="D189" s="322"/>
      <c r="E189" s="296"/>
      <c r="F189" s="61" t="s">
        <v>34</v>
      </c>
      <c r="G189" s="62"/>
      <c r="H189" s="65">
        <f t="shared" si="134"/>
        <v>0</v>
      </c>
      <c r="I189" s="66"/>
      <c r="J189" s="62"/>
      <c r="K189" s="65">
        <f t="shared" si="135"/>
        <v>0</v>
      </c>
      <c r="L189" s="66"/>
      <c r="M189" s="62"/>
      <c r="N189" s="65">
        <f t="shared" si="136"/>
        <v>0</v>
      </c>
      <c r="O189" s="66"/>
      <c r="P189" s="62"/>
      <c r="Q189" s="65">
        <f t="shared" si="137"/>
        <v>0</v>
      </c>
      <c r="R189" s="66"/>
      <c r="S189" s="62"/>
      <c r="T189" s="65">
        <f t="shared" si="138"/>
        <v>0</v>
      </c>
      <c r="U189" s="66"/>
      <c r="V189" s="3"/>
      <c r="W189" s="11">
        <f t="shared" si="139"/>
        <v>0</v>
      </c>
      <c r="X189" s="12"/>
      <c r="Y189" s="62"/>
      <c r="Z189" s="65">
        <f t="shared" si="140"/>
        <v>0</v>
      </c>
      <c r="AA189" s="66"/>
      <c r="AB189" s="62"/>
      <c r="AC189" s="65">
        <f t="shared" si="141"/>
        <v>0</v>
      </c>
      <c r="AD189" s="66"/>
      <c r="AE189" s="62"/>
      <c r="AF189" s="65">
        <f t="shared" si="142"/>
        <v>0</v>
      </c>
      <c r="AG189" s="66"/>
      <c r="AH189" s="62"/>
      <c r="AI189" s="154">
        <f>SUM(I184:I192,L184:L192,O184:O192,R184:R192,U184:U192,X184:X192,AA184:AA192,AD184:AD192,AG184:AG192)</f>
        <v>850000</v>
      </c>
    </row>
    <row r="190" spans="1:35">
      <c r="A190" s="283"/>
      <c r="B190" s="284"/>
      <c r="C190" s="314"/>
      <c r="D190" s="322"/>
      <c r="E190" s="296"/>
      <c r="F190" s="61" t="s">
        <v>35</v>
      </c>
      <c r="G190" s="62"/>
      <c r="H190" s="65">
        <f t="shared" si="134"/>
        <v>0</v>
      </c>
      <c r="I190" s="66"/>
      <c r="J190" s="62"/>
      <c r="K190" s="65">
        <f t="shared" si="135"/>
        <v>0</v>
      </c>
      <c r="L190" s="66"/>
      <c r="M190" s="62"/>
      <c r="N190" s="65">
        <f t="shared" si="136"/>
        <v>0</v>
      </c>
      <c r="O190" s="66"/>
      <c r="P190" s="62"/>
      <c r="Q190" s="65">
        <f t="shared" si="137"/>
        <v>0</v>
      </c>
      <c r="R190" s="66"/>
      <c r="S190" s="62"/>
      <c r="T190" s="65">
        <f t="shared" si="138"/>
        <v>0</v>
      </c>
      <c r="U190" s="66"/>
      <c r="V190" s="62"/>
      <c r="W190" s="65">
        <f t="shared" si="139"/>
        <v>0</v>
      </c>
      <c r="X190" s="66"/>
      <c r="Y190" s="62"/>
      <c r="Z190" s="65">
        <f t="shared" si="140"/>
        <v>0</v>
      </c>
      <c r="AA190" s="66"/>
      <c r="AB190" s="62"/>
      <c r="AC190" s="65">
        <f t="shared" si="141"/>
        <v>0</v>
      </c>
      <c r="AD190" s="66"/>
      <c r="AE190" s="62"/>
      <c r="AF190" s="65">
        <f t="shared" si="142"/>
        <v>0</v>
      </c>
      <c r="AG190" s="66"/>
      <c r="AH190" s="62"/>
      <c r="AI190" s="76" t="s">
        <v>40</v>
      </c>
    </row>
    <row r="191" spans="1:35">
      <c r="A191" s="283"/>
      <c r="B191" s="284"/>
      <c r="C191" s="314"/>
      <c r="D191" s="322"/>
      <c r="E191" s="296"/>
      <c r="F191" s="61" t="s">
        <v>37</v>
      </c>
      <c r="G191" s="62"/>
      <c r="H191" s="65">
        <f t="shared" si="134"/>
        <v>0</v>
      </c>
      <c r="I191" s="66"/>
      <c r="J191" s="62"/>
      <c r="K191" s="65">
        <f t="shared" si="135"/>
        <v>0</v>
      </c>
      <c r="L191" s="66"/>
      <c r="M191" s="62"/>
      <c r="N191" s="65">
        <f t="shared" si="136"/>
        <v>0</v>
      </c>
      <c r="O191" s="66"/>
      <c r="P191" s="62"/>
      <c r="Q191" s="65">
        <f t="shared" si="137"/>
        <v>0</v>
      </c>
      <c r="R191" s="66"/>
      <c r="S191" s="62"/>
      <c r="T191" s="65">
        <f t="shared" si="138"/>
        <v>0</v>
      </c>
      <c r="U191" s="66"/>
      <c r="V191" s="62"/>
      <c r="W191" s="65">
        <f t="shared" si="139"/>
        <v>0</v>
      </c>
      <c r="X191" s="66"/>
      <c r="Y191" s="62"/>
      <c r="Z191" s="65">
        <f t="shared" si="140"/>
        <v>0</v>
      </c>
      <c r="AA191" s="66"/>
      <c r="AB191" s="62"/>
      <c r="AC191" s="65">
        <f t="shared" si="141"/>
        <v>0</v>
      </c>
      <c r="AD191" s="66"/>
      <c r="AE191" s="62"/>
      <c r="AF191" s="65">
        <f t="shared" si="142"/>
        <v>0</v>
      </c>
      <c r="AG191" s="66"/>
      <c r="AH191" s="62"/>
      <c r="AI191" s="155">
        <f>AI189/AI185</f>
        <v>1</v>
      </c>
    </row>
    <row r="192" spans="1:35" ht="15" customHeight="1" thickBot="1">
      <c r="A192" s="283"/>
      <c r="B192" s="284"/>
      <c r="C192" s="314"/>
      <c r="D192" s="322"/>
      <c r="E192" s="296"/>
      <c r="F192" s="173" t="s">
        <v>38</v>
      </c>
      <c r="G192" s="81"/>
      <c r="H192" s="82">
        <f t="shared" si="134"/>
        <v>0</v>
      </c>
      <c r="I192" s="83"/>
      <c r="J192" s="81"/>
      <c r="K192" s="82">
        <f t="shared" si="135"/>
        <v>0</v>
      </c>
      <c r="L192" s="83"/>
      <c r="M192" s="81"/>
      <c r="N192" s="82">
        <f t="shared" si="136"/>
        <v>0</v>
      </c>
      <c r="O192" s="83"/>
      <c r="P192" s="81"/>
      <c r="Q192" s="82">
        <f t="shared" si="137"/>
        <v>0</v>
      </c>
      <c r="R192" s="83"/>
      <c r="S192" s="81"/>
      <c r="T192" s="82">
        <f t="shared" si="138"/>
        <v>0</v>
      </c>
      <c r="U192" s="83"/>
      <c r="V192" s="81"/>
      <c r="W192" s="82">
        <f t="shared" si="139"/>
        <v>0</v>
      </c>
      <c r="X192" s="83"/>
      <c r="Y192" s="81"/>
      <c r="Z192" s="82">
        <f t="shared" si="140"/>
        <v>0</v>
      </c>
      <c r="AA192" s="83"/>
      <c r="AB192" s="81"/>
      <c r="AC192" s="82">
        <f t="shared" si="141"/>
        <v>0</v>
      </c>
      <c r="AD192" s="83"/>
      <c r="AE192" s="81"/>
      <c r="AF192" s="82">
        <f t="shared" si="142"/>
        <v>0</v>
      </c>
      <c r="AG192" s="83"/>
      <c r="AH192" s="81"/>
      <c r="AI192" s="164"/>
    </row>
    <row r="193" spans="1:35" ht="15" customHeight="1">
      <c r="A193" s="302" t="s">
        <v>13</v>
      </c>
      <c r="B193" s="303" t="s">
        <v>14</v>
      </c>
      <c r="C193" s="293" t="s">
        <v>15</v>
      </c>
      <c r="D193" s="303" t="s">
        <v>16</v>
      </c>
      <c r="E193" s="293" t="s">
        <v>17</v>
      </c>
      <c r="F193" s="304" t="s">
        <v>18</v>
      </c>
      <c r="G193" s="281" t="s">
        <v>19</v>
      </c>
      <c r="H193" s="293" t="s">
        <v>20</v>
      </c>
      <c r="I193" s="294" t="s">
        <v>21</v>
      </c>
      <c r="J193" s="281" t="s">
        <v>19</v>
      </c>
      <c r="K193" s="293" t="s">
        <v>20</v>
      </c>
      <c r="L193" s="294" t="s">
        <v>21</v>
      </c>
      <c r="M193" s="281" t="s">
        <v>19</v>
      </c>
      <c r="N193" s="293" t="s">
        <v>20</v>
      </c>
      <c r="O193" s="294" t="s">
        <v>21</v>
      </c>
      <c r="P193" s="281" t="s">
        <v>19</v>
      </c>
      <c r="Q193" s="293" t="s">
        <v>20</v>
      </c>
      <c r="R193" s="294" t="s">
        <v>21</v>
      </c>
      <c r="S193" s="281" t="s">
        <v>19</v>
      </c>
      <c r="T193" s="293" t="s">
        <v>20</v>
      </c>
      <c r="U193" s="294" t="s">
        <v>21</v>
      </c>
      <c r="V193" s="281" t="s">
        <v>19</v>
      </c>
      <c r="W193" s="293" t="s">
        <v>20</v>
      </c>
      <c r="X193" s="294" t="s">
        <v>21</v>
      </c>
      <c r="Y193" s="281" t="s">
        <v>19</v>
      </c>
      <c r="Z193" s="293" t="s">
        <v>20</v>
      </c>
      <c r="AA193" s="294" t="s">
        <v>21</v>
      </c>
      <c r="AB193" s="281" t="s">
        <v>19</v>
      </c>
      <c r="AC193" s="293" t="s">
        <v>20</v>
      </c>
      <c r="AD193" s="294" t="s">
        <v>21</v>
      </c>
      <c r="AE193" s="281" t="s">
        <v>19</v>
      </c>
      <c r="AF193" s="293" t="s">
        <v>20</v>
      </c>
      <c r="AG193" s="294" t="s">
        <v>21</v>
      </c>
      <c r="AH193" s="281" t="s">
        <v>19</v>
      </c>
      <c r="AI193" s="282" t="s">
        <v>22</v>
      </c>
    </row>
    <row r="194" spans="1:35" ht="15" customHeight="1">
      <c r="A194" s="302"/>
      <c r="B194" s="303"/>
      <c r="C194" s="293"/>
      <c r="D194" s="303"/>
      <c r="E194" s="293"/>
      <c r="F194" s="304"/>
      <c r="G194" s="281"/>
      <c r="H194" s="293"/>
      <c r="I194" s="294"/>
      <c r="J194" s="281"/>
      <c r="K194" s="293"/>
      <c r="L194" s="294"/>
      <c r="M194" s="281"/>
      <c r="N194" s="293"/>
      <c r="O194" s="294"/>
      <c r="P194" s="281"/>
      <c r="Q194" s="293"/>
      <c r="R194" s="294"/>
      <c r="S194" s="281"/>
      <c r="T194" s="293"/>
      <c r="U194" s="294"/>
      <c r="V194" s="281"/>
      <c r="W194" s="293"/>
      <c r="X194" s="294"/>
      <c r="Y194" s="281"/>
      <c r="Z194" s="293"/>
      <c r="AA194" s="294"/>
      <c r="AB194" s="281"/>
      <c r="AC194" s="293"/>
      <c r="AD194" s="294"/>
      <c r="AE194" s="281"/>
      <c r="AF194" s="293"/>
      <c r="AG194" s="294"/>
      <c r="AH194" s="281"/>
      <c r="AI194" s="282"/>
    </row>
    <row r="195" spans="1:35" ht="15" customHeight="1">
      <c r="A195" s="283" t="s">
        <v>80</v>
      </c>
      <c r="B195" s="284">
        <v>1558</v>
      </c>
      <c r="C195" s="314">
        <v>1700788</v>
      </c>
      <c r="D195" s="322" t="s">
        <v>81</v>
      </c>
      <c r="E195" s="296" t="s">
        <v>55</v>
      </c>
      <c r="F195" s="61" t="s">
        <v>27</v>
      </c>
      <c r="G195" s="62"/>
      <c r="H195" s="63">
        <f t="shared" ref="H195:H203" si="143">G195-I195</f>
        <v>0</v>
      </c>
      <c r="I195" s="64"/>
      <c r="J195" s="62"/>
      <c r="K195" s="63">
        <f t="shared" ref="K195:K203" si="144">J195-L195</f>
        <v>0</v>
      </c>
      <c r="L195" s="64"/>
      <c r="M195" s="62"/>
      <c r="N195" s="63">
        <f t="shared" ref="N195:N203" si="145">M195-O195</f>
        <v>0</v>
      </c>
      <c r="O195" s="64"/>
      <c r="P195" s="62"/>
      <c r="Q195" s="63">
        <f t="shared" ref="Q195:Q203" si="146">P195-R195</f>
        <v>0</v>
      </c>
      <c r="R195" s="64"/>
      <c r="S195" s="62"/>
      <c r="T195" s="63">
        <f t="shared" ref="T195:T203" si="147">S195-U195</f>
        <v>0</v>
      </c>
      <c r="U195" s="64"/>
      <c r="V195" s="62"/>
      <c r="W195" s="63">
        <f t="shared" ref="W195:W203" si="148">V195-X195</f>
        <v>0</v>
      </c>
      <c r="X195" s="64"/>
      <c r="Y195" s="62"/>
      <c r="Z195" s="63">
        <f t="shared" ref="Z195:Z203" si="149">Y195-AA195</f>
        <v>0</v>
      </c>
      <c r="AA195" s="64"/>
      <c r="AB195" s="62"/>
      <c r="AC195" s="63">
        <f t="shared" ref="AC195:AC203" si="150">AB195-AD195</f>
        <v>0</v>
      </c>
      <c r="AD195" s="64"/>
      <c r="AE195" s="62"/>
      <c r="AF195" s="63">
        <f t="shared" ref="AF195:AF203" si="151">AE195-AG195</f>
        <v>0</v>
      </c>
      <c r="AG195" s="64"/>
      <c r="AH195" s="62"/>
      <c r="AI195" s="75" t="s">
        <v>28</v>
      </c>
    </row>
    <row r="196" spans="1:35">
      <c r="A196" s="283"/>
      <c r="B196" s="284"/>
      <c r="C196" s="314"/>
      <c r="D196" s="322"/>
      <c r="E196" s="296"/>
      <c r="F196" s="61" t="s">
        <v>29</v>
      </c>
      <c r="G196" s="62"/>
      <c r="H196" s="65">
        <f t="shared" si="143"/>
        <v>0</v>
      </c>
      <c r="I196" s="66"/>
      <c r="J196" s="62"/>
      <c r="K196" s="65">
        <f t="shared" si="144"/>
        <v>0</v>
      </c>
      <c r="L196" s="66"/>
      <c r="M196" s="62"/>
      <c r="N196" s="65">
        <f t="shared" si="145"/>
        <v>0</v>
      </c>
      <c r="O196" s="66"/>
      <c r="P196" s="94">
        <v>404420</v>
      </c>
      <c r="Q196" s="95">
        <f t="shared" si="146"/>
        <v>0</v>
      </c>
      <c r="R196" s="96">
        <v>404420</v>
      </c>
      <c r="S196" s="62"/>
      <c r="T196" s="65">
        <f t="shared" si="147"/>
        <v>0</v>
      </c>
      <c r="U196" s="66"/>
      <c r="V196" s="62"/>
      <c r="W196" s="65">
        <f t="shared" si="148"/>
        <v>0</v>
      </c>
      <c r="X196" s="66"/>
      <c r="Y196" s="62"/>
      <c r="Z196" s="65">
        <f t="shared" si="149"/>
        <v>0</v>
      </c>
      <c r="AA196" s="66"/>
      <c r="AB196" s="62"/>
      <c r="AC196" s="65">
        <f t="shared" si="150"/>
        <v>0</v>
      </c>
      <c r="AD196" s="66"/>
      <c r="AE196" s="62"/>
      <c r="AF196" s="65">
        <f t="shared" si="151"/>
        <v>0</v>
      </c>
      <c r="AG196" s="66"/>
      <c r="AH196" s="62"/>
      <c r="AI196" s="154">
        <f>SUM(G195:G203,J195:J203,M195:M203,P195:P203,S195:S203,V195:V203,Y195:Y203,AB195:AB203,AE195:AE203)</f>
        <v>5104420</v>
      </c>
    </row>
    <row r="197" spans="1:35">
      <c r="A197" s="283"/>
      <c r="B197" s="284"/>
      <c r="C197" s="314"/>
      <c r="D197" s="322"/>
      <c r="E197" s="296"/>
      <c r="F197" s="61" t="s">
        <v>30</v>
      </c>
      <c r="G197" s="62"/>
      <c r="H197" s="65">
        <f t="shared" si="143"/>
        <v>0</v>
      </c>
      <c r="I197" s="66"/>
      <c r="J197" s="62"/>
      <c r="K197" s="65">
        <f t="shared" si="144"/>
        <v>0</v>
      </c>
      <c r="L197" s="66"/>
      <c r="M197" s="62"/>
      <c r="N197" s="65">
        <f t="shared" si="145"/>
        <v>0</v>
      </c>
      <c r="O197" s="66"/>
      <c r="P197" s="62"/>
      <c r="Q197" s="65">
        <f t="shared" si="146"/>
        <v>0</v>
      </c>
      <c r="R197" s="66"/>
      <c r="S197" s="62"/>
      <c r="T197" s="65">
        <f t="shared" si="147"/>
        <v>0</v>
      </c>
      <c r="U197" s="66"/>
      <c r="V197" s="62"/>
      <c r="W197" s="65">
        <f t="shared" si="148"/>
        <v>0</v>
      </c>
      <c r="X197" s="66"/>
      <c r="Y197" s="62"/>
      <c r="Z197" s="65">
        <f t="shared" si="149"/>
        <v>0</v>
      </c>
      <c r="AA197" s="66"/>
      <c r="AB197" s="62"/>
      <c r="AC197" s="65">
        <f t="shared" si="150"/>
        <v>0</v>
      </c>
      <c r="AD197" s="66"/>
      <c r="AE197" s="62"/>
      <c r="AF197" s="65">
        <f t="shared" si="151"/>
        <v>0</v>
      </c>
      <c r="AG197" s="66"/>
      <c r="AH197" s="62"/>
      <c r="AI197" s="76" t="s">
        <v>32</v>
      </c>
    </row>
    <row r="198" spans="1:35">
      <c r="A198" s="283"/>
      <c r="B198" s="284"/>
      <c r="C198" s="314"/>
      <c r="D198" s="322"/>
      <c r="E198" s="296"/>
      <c r="F198" s="61" t="s">
        <v>31</v>
      </c>
      <c r="G198" s="62"/>
      <c r="H198" s="65">
        <f t="shared" si="143"/>
        <v>0</v>
      </c>
      <c r="I198" s="66"/>
      <c r="J198" s="62"/>
      <c r="K198" s="65">
        <f t="shared" si="144"/>
        <v>0</v>
      </c>
      <c r="L198" s="66"/>
      <c r="M198" s="62"/>
      <c r="N198" s="65">
        <f t="shared" si="145"/>
        <v>0</v>
      </c>
      <c r="O198" s="66"/>
      <c r="P198" s="62"/>
      <c r="Q198" s="65">
        <f t="shared" si="146"/>
        <v>0</v>
      </c>
      <c r="R198" s="66"/>
      <c r="S198" s="274"/>
      <c r="T198" s="275">
        <f t="shared" si="147"/>
        <v>0</v>
      </c>
      <c r="U198" s="276"/>
      <c r="V198" s="94">
        <v>1200000</v>
      </c>
      <c r="W198" s="95">
        <f t="shared" si="148"/>
        <v>1200000</v>
      </c>
      <c r="X198" s="96"/>
      <c r="Y198" s="62"/>
      <c r="Z198" s="65">
        <f t="shared" si="149"/>
        <v>0</v>
      </c>
      <c r="AA198" s="66"/>
      <c r="AB198" s="62"/>
      <c r="AC198" s="65">
        <f t="shared" si="150"/>
        <v>0</v>
      </c>
      <c r="AD198" s="66"/>
      <c r="AE198" s="62"/>
      <c r="AF198" s="65">
        <f t="shared" si="151"/>
        <v>0</v>
      </c>
      <c r="AG198" s="66"/>
      <c r="AH198" s="62"/>
      <c r="AI198" s="154">
        <f>SUM(H195:H203,K195:K203,N195:N203,Q195:Q203,T195:T203,W195:W203,Z195:Z203,AC195:AC203,Z195:Z203,AF195:AF203)</f>
        <v>8200000</v>
      </c>
    </row>
    <row r="199" spans="1:35">
      <c r="A199" s="283"/>
      <c r="B199" s="284"/>
      <c r="C199" s="314"/>
      <c r="D199" s="322"/>
      <c r="E199" s="296"/>
      <c r="F199" s="61" t="s">
        <v>33</v>
      </c>
      <c r="G199" s="62"/>
      <c r="H199" s="65">
        <f t="shared" si="143"/>
        <v>0</v>
      </c>
      <c r="I199" s="66"/>
      <c r="J199" s="62"/>
      <c r="K199" s="65">
        <f t="shared" si="144"/>
        <v>0</v>
      </c>
      <c r="L199" s="66"/>
      <c r="M199" s="62"/>
      <c r="N199" s="65">
        <f t="shared" si="145"/>
        <v>0</v>
      </c>
      <c r="O199" s="66"/>
      <c r="P199" s="62"/>
      <c r="Q199" s="65">
        <f t="shared" si="146"/>
        <v>0</v>
      </c>
      <c r="R199" s="66"/>
      <c r="S199" s="62"/>
      <c r="T199" s="65">
        <f t="shared" si="147"/>
        <v>0</v>
      </c>
      <c r="U199" s="66"/>
      <c r="V199" s="62"/>
      <c r="W199" s="65">
        <f t="shared" si="148"/>
        <v>0</v>
      </c>
      <c r="X199" s="66"/>
      <c r="Y199" s="62"/>
      <c r="Z199" s="65">
        <f t="shared" si="149"/>
        <v>0</v>
      </c>
      <c r="AA199" s="66"/>
      <c r="AB199" s="62"/>
      <c r="AC199" s="65">
        <f t="shared" si="150"/>
        <v>0</v>
      </c>
      <c r="AD199" s="66"/>
      <c r="AE199" s="62"/>
      <c r="AF199" s="65">
        <f t="shared" si="151"/>
        <v>0</v>
      </c>
      <c r="AG199" s="66"/>
      <c r="AH199" s="62"/>
      <c r="AI199" s="76" t="s">
        <v>36</v>
      </c>
    </row>
    <row r="200" spans="1:35">
      <c r="A200" s="283"/>
      <c r="B200" s="284"/>
      <c r="C200" s="314"/>
      <c r="D200" s="322"/>
      <c r="E200" s="296"/>
      <c r="F200" s="61" t="s">
        <v>34</v>
      </c>
      <c r="G200" s="62"/>
      <c r="H200" s="65">
        <f t="shared" si="143"/>
        <v>0</v>
      </c>
      <c r="I200" s="66"/>
      <c r="J200" s="62"/>
      <c r="K200" s="65">
        <f t="shared" si="144"/>
        <v>0</v>
      </c>
      <c r="L200" s="66"/>
      <c r="M200" s="62"/>
      <c r="N200" s="65">
        <f t="shared" si="145"/>
        <v>0</v>
      </c>
      <c r="O200" s="66"/>
      <c r="P200" s="62"/>
      <c r="Q200" s="65">
        <f t="shared" si="146"/>
        <v>0</v>
      </c>
      <c r="R200" s="66"/>
      <c r="S200" s="62"/>
      <c r="T200" s="65">
        <f t="shared" si="147"/>
        <v>0</v>
      </c>
      <c r="U200" s="66"/>
      <c r="V200" s="62"/>
      <c r="W200" s="65">
        <f t="shared" si="148"/>
        <v>0</v>
      </c>
      <c r="X200" s="66"/>
      <c r="Y200" s="94">
        <v>3500000</v>
      </c>
      <c r="Z200" s="95">
        <f t="shared" si="149"/>
        <v>3500000</v>
      </c>
      <c r="AA200" s="96"/>
      <c r="AB200" s="62"/>
      <c r="AC200" s="65">
        <f t="shared" si="150"/>
        <v>0</v>
      </c>
      <c r="AD200" s="66"/>
      <c r="AE200" s="62"/>
      <c r="AF200" s="65">
        <f t="shared" si="151"/>
        <v>0</v>
      </c>
      <c r="AG200" s="66"/>
      <c r="AH200" s="62"/>
      <c r="AI200" s="154">
        <f>SUM(I195:I203,L195:L203,O195:O203,R195:R203,U195:U203,X195:X203,AA195:AA203,AD195:AD203,AG195:AG203)</f>
        <v>404420</v>
      </c>
    </row>
    <row r="201" spans="1:35">
      <c r="A201" s="283"/>
      <c r="B201" s="284"/>
      <c r="C201" s="314"/>
      <c r="D201" s="322"/>
      <c r="E201" s="296"/>
      <c r="F201" s="61" t="s">
        <v>35</v>
      </c>
      <c r="G201" s="62"/>
      <c r="H201" s="65">
        <f t="shared" si="143"/>
        <v>0</v>
      </c>
      <c r="I201" s="66"/>
      <c r="J201" s="62"/>
      <c r="K201" s="65">
        <f t="shared" si="144"/>
        <v>0</v>
      </c>
      <c r="L201" s="66"/>
      <c r="M201" s="62"/>
      <c r="N201" s="65">
        <f t="shared" si="145"/>
        <v>0</v>
      </c>
      <c r="O201" s="66"/>
      <c r="P201" s="62"/>
      <c r="Q201" s="65">
        <f t="shared" si="146"/>
        <v>0</v>
      </c>
      <c r="R201" s="66"/>
      <c r="S201" s="62"/>
      <c r="T201" s="65">
        <f t="shared" si="147"/>
        <v>0</v>
      </c>
      <c r="U201" s="66"/>
      <c r="V201" s="62"/>
      <c r="W201" s="65">
        <f t="shared" si="148"/>
        <v>0</v>
      </c>
      <c r="X201" s="66"/>
      <c r="Y201" s="62"/>
      <c r="Z201" s="65">
        <f t="shared" si="149"/>
        <v>0</v>
      </c>
      <c r="AA201" s="66"/>
      <c r="AB201" s="62"/>
      <c r="AC201" s="65">
        <f t="shared" si="150"/>
        <v>0</v>
      </c>
      <c r="AD201" s="66"/>
      <c r="AE201" s="62"/>
      <c r="AF201" s="65">
        <f t="shared" si="151"/>
        <v>0</v>
      </c>
      <c r="AG201" s="66"/>
      <c r="AH201" s="62"/>
      <c r="AI201" s="76" t="s">
        <v>40</v>
      </c>
    </row>
    <row r="202" spans="1:35">
      <c r="A202" s="283"/>
      <c r="B202" s="284"/>
      <c r="C202" s="314"/>
      <c r="D202" s="322"/>
      <c r="E202" s="296"/>
      <c r="F202" s="61" t="s">
        <v>37</v>
      </c>
      <c r="G202" s="62"/>
      <c r="H202" s="65">
        <f t="shared" si="143"/>
        <v>0</v>
      </c>
      <c r="I202" s="66"/>
      <c r="J202" s="62"/>
      <c r="K202" s="65">
        <f t="shared" si="144"/>
        <v>0</v>
      </c>
      <c r="L202" s="66"/>
      <c r="M202" s="62"/>
      <c r="N202" s="65">
        <f t="shared" si="145"/>
        <v>0</v>
      </c>
      <c r="O202" s="66"/>
      <c r="P202" s="62"/>
      <c r="Q202" s="65">
        <f t="shared" si="146"/>
        <v>0</v>
      </c>
      <c r="R202" s="66"/>
      <c r="S202" s="62"/>
      <c r="T202" s="65">
        <f t="shared" si="147"/>
        <v>0</v>
      </c>
      <c r="U202" s="66"/>
      <c r="V202" s="62"/>
      <c r="W202" s="65">
        <f t="shared" si="148"/>
        <v>0</v>
      </c>
      <c r="X202" s="66"/>
      <c r="Y202" s="62"/>
      <c r="Z202" s="65">
        <f t="shared" si="149"/>
        <v>0</v>
      </c>
      <c r="AA202" s="66"/>
      <c r="AB202" s="62"/>
      <c r="AC202" s="65">
        <f t="shared" si="150"/>
        <v>0</v>
      </c>
      <c r="AD202" s="66"/>
      <c r="AE202" s="62"/>
      <c r="AF202" s="65">
        <f t="shared" si="151"/>
        <v>0</v>
      </c>
      <c r="AG202" s="66"/>
      <c r="AH202" s="62"/>
      <c r="AI202" s="155">
        <f>AI200/AI196</f>
        <v>7.9229373758428964E-2</v>
      </c>
    </row>
    <row r="203" spans="1:35" ht="15.75" thickBot="1">
      <c r="A203" s="283"/>
      <c r="B203" s="284"/>
      <c r="C203" s="314"/>
      <c r="D203" s="322"/>
      <c r="E203" s="296"/>
      <c r="F203" s="173" t="s">
        <v>38</v>
      </c>
      <c r="G203" s="81"/>
      <c r="H203" s="82">
        <f t="shared" si="143"/>
        <v>0</v>
      </c>
      <c r="I203" s="83"/>
      <c r="J203" s="81"/>
      <c r="K203" s="82">
        <f t="shared" si="144"/>
        <v>0</v>
      </c>
      <c r="L203" s="83"/>
      <c r="M203" s="81"/>
      <c r="N203" s="82">
        <f t="shared" si="145"/>
        <v>0</v>
      </c>
      <c r="O203" s="83"/>
      <c r="P203" s="81"/>
      <c r="Q203" s="82">
        <f t="shared" si="146"/>
        <v>0</v>
      </c>
      <c r="R203" s="83"/>
      <c r="S203" s="81"/>
      <c r="T203" s="82">
        <f t="shared" si="147"/>
        <v>0</v>
      </c>
      <c r="U203" s="83"/>
      <c r="V203" s="81"/>
      <c r="W203" s="82">
        <f t="shared" si="148"/>
        <v>0</v>
      </c>
      <c r="X203" s="83"/>
      <c r="Y203" s="81"/>
      <c r="Z203" s="82">
        <f t="shared" si="149"/>
        <v>0</v>
      </c>
      <c r="AA203" s="83"/>
      <c r="AB203" s="81"/>
      <c r="AC203" s="82">
        <f t="shared" si="150"/>
        <v>0</v>
      </c>
      <c r="AD203" s="83"/>
      <c r="AE203" s="81"/>
      <c r="AF203" s="82">
        <f t="shared" si="151"/>
        <v>0</v>
      </c>
      <c r="AG203" s="83"/>
      <c r="AH203" s="81"/>
      <c r="AI203" s="164"/>
    </row>
    <row r="204" spans="1:35" ht="30" hidden="1" customHeight="1">
      <c r="A204" s="302" t="s">
        <v>13</v>
      </c>
      <c r="B204" s="303" t="s">
        <v>14</v>
      </c>
      <c r="C204" s="293" t="s">
        <v>15</v>
      </c>
      <c r="D204" s="303" t="s">
        <v>16</v>
      </c>
      <c r="E204" s="293" t="s">
        <v>17</v>
      </c>
      <c r="F204" s="304" t="s">
        <v>18</v>
      </c>
      <c r="G204" s="281" t="s">
        <v>19</v>
      </c>
      <c r="H204" s="293" t="s">
        <v>20</v>
      </c>
      <c r="I204" s="294" t="s">
        <v>21</v>
      </c>
      <c r="J204" s="281" t="s">
        <v>19</v>
      </c>
      <c r="K204" s="293" t="s">
        <v>20</v>
      </c>
      <c r="L204" s="294" t="s">
        <v>21</v>
      </c>
      <c r="M204" s="281" t="s">
        <v>19</v>
      </c>
      <c r="N204" s="293" t="s">
        <v>20</v>
      </c>
      <c r="O204" s="294" t="s">
        <v>21</v>
      </c>
      <c r="P204" s="281" t="s">
        <v>19</v>
      </c>
      <c r="Q204" s="293" t="s">
        <v>20</v>
      </c>
      <c r="R204" s="294" t="s">
        <v>21</v>
      </c>
      <c r="S204" s="281" t="s">
        <v>19</v>
      </c>
      <c r="T204" s="293" t="s">
        <v>20</v>
      </c>
      <c r="U204" s="294" t="s">
        <v>21</v>
      </c>
      <c r="V204" s="281" t="s">
        <v>19</v>
      </c>
      <c r="W204" s="293" t="s">
        <v>20</v>
      </c>
      <c r="X204" s="294" t="s">
        <v>21</v>
      </c>
      <c r="Y204" s="281" t="s">
        <v>19</v>
      </c>
      <c r="Z204" s="293" t="s">
        <v>20</v>
      </c>
      <c r="AA204" s="294" t="s">
        <v>21</v>
      </c>
      <c r="AB204" s="281" t="s">
        <v>19</v>
      </c>
      <c r="AC204" s="293" t="s">
        <v>20</v>
      </c>
      <c r="AD204" s="294" t="s">
        <v>21</v>
      </c>
      <c r="AE204" s="281" t="s">
        <v>19</v>
      </c>
      <c r="AF204" s="293" t="s">
        <v>20</v>
      </c>
      <c r="AG204" s="294" t="s">
        <v>21</v>
      </c>
      <c r="AH204" s="281" t="s">
        <v>19</v>
      </c>
      <c r="AI204" s="282" t="s">
        <v>22</v>
      </c>
    </row>
    <row r="205" spans="1:35" ht="30" hidden="1" customHeight="1">
      <c r="A205" s="302"/>
      <c r="B205" s="303"/>
      <c r="C205" s="293"/>
      <c r="D205" s="303"/>
      <c r="E205" s="293"/>
      <c r="F205" s="304"/>
      <c r="G205" s="281"/>
      <c r="H205" s="293"/>
      <c r="I205" s="294"/>
      <c r="J205" s="281"/>
      <c r="K205" s="293"/>
      <c r="L205" s="294"/>
      <c r="M205" s="281"/>
      <c r="N205" s="293"/>
      <c r="O205" s="294"/>
      <c r="P205" s="281"/>
      <c r="Q205" s="293"/>
      <c r="R205" s="294"/>
      <c r="S205" s="281"/>
      <c r="T205" s="293"/>
      <c r="U205" s="294"/>
      <c r="V205" s="281"/>
      <c r="W205" s="293"/>
      <c r="X205" s="294"/>
      <c r="Y205" s="281"/>
      <c r="Z205" s="293"/>
      <c r="AA205" s="294"/>
      <c r="AB205" s="281"/>
      <c r="AC205" s="293"/>
      <c r="AD205" s="294"/>
      <c r="AE205" s="281"/>
      <c r="AF205" s="293"/>
      <c r="AG205" s="294"/>
      <c r="AH205" s="281"/>
      <c r="AI205" s="282"/>
    </row>
    <row r="206" spans="1:35" ht="30" hidden="1" customHeight="1">
      <c r="A206" s="283" t="s">
        <v>82</v>
      </c>
      <c r="B206" s="284">
        <v>2390</v>
      </c>
      <c r="C206" s="314">
        <v>1700727</v>
      </c>
      <c r="D206" s="322" t="s">
        <v>83</v>
      </c>
      <c r="E206" s="296" t="s">
        <v>48</v>
      </c>
      <c r="F206" s="61" t="s">
        <v>27</v>
      </c>
      <c r="G206" s="62"/>
      <c r="H206" s="63">
        <f t="shared" ref="H206:H214" si="152">G206-I206</f>
        <v>0</v>
      </c>
      <c r="I206" s="64"/>
      <c r="J206" s="62"/>
      <c r="K206" s="63">
        <f t="shared" ref="K206:K214" si="153">J206-L206</f>
        <v>0</v>
      </c>
      <c r="L206" s="64"/>
      <c r="M206" s="62"/>
      <c r="N206" s="63">
        <f t="shared" ref="N206:N214" si="154">M206-O206</f>
        <v>0</v>
      </c>
      <c r="O206" s="64"/>
      <c r="P206" s="62"/>
      <c r="Q206" s="63">
        <f t="shared" ref="Q206:Q214" si="155">P206-R206</f>
        <v>0</v>
      </c>
      <c r="R206" s="64"/>
      <c r="S206" s="62"/>
      <c r="T206" s="63">
        <f t="shared" ref="T206:T214" si="156">S206-U206</f>
        <v>0</v>
      </c>
      <c r="U206" s="64"/>
      <c r="V206" s="62"/>
      <c r="W206" s="63">
        <f t="shared" ref="W206:W214" si="157">V206-X206</f>
        <v>0</v>
      </c>
      <c r="X206" s="64"/>
      <c r="Y206" s="62"/>
      <c r="Z206" s="63">
        <f t="shared" ref="Z206:Z214" si="158">Y206-AA206</f>
        <v>0</v>
      </c>
      <c r="AA206" s="64"/>
      <c r="AB206" s="62"/>
      <c r="AC206" s="63">
        <f>AB206-AD206</f>
        <v>0</v>
      </c>
      <c r="AD206" s="64"/>
      <c r="AE206" s="62"/>
      <c r="AF206" s="63">
        <f t="shared" ref="AF206:AF214" si="159">AE206-AG206</f>
        <v>0</v>
      </c>
      <c r="AG206" s="64"/>
      <c r="AH206" s="62"/>
      <c r="AI206" s="75" t="s">
        <v>28</v>
      </c>
    </row>
    <row r="207" spans="1:35" hidden="1">
      <c r="A207" s="283"/>
      <c r="B207" s="284"/>
      <c r="C207" s="314"/>
      <c r="D207" s="322"/>
      <c r="E207" s="296"/>
      <c r="F207" s="61" t="s">
        <v>29</v>
      </c>
      <c r="G207" s="62"/>
      <c r="H207" s="65">
        <f t="shared" si="152"/>
        <v>0</v>
      </c>
      <c r="I207" s="66"/>
      <c r="J207" s="62"/>
      <c r="K207" s="65">
        <f t="shared" si="153"/>
        <v>0</v>
      </c>
      <c r="L207" s="66"/>
      <c r="M207" s="62"/>
      <c r="N207" s="65">
        <f t="shared" si="154"/>
        <v>0</v>
      </c>
      <c r="O207" s="66"/>
      <c r="P207" s="3"/>
      <c r="Q207" s="11">
        <f t="shared" si="155"/>
        <v>0</v>
      </c>
      <c r="R207" s="12"/>
      <c r="S207" s="62"/>
      <c r="T207" s="65">
        <f t="shared" si="156"/>
        <v>0</v>
      </c>
      <c r="U207" s="66"/>
      <c r="V207" s="62"/>
      <c r="W207" s="65">
        <f t="shared" si="157"/>
        <v>0</v>
      </c>
      <c r="X207" s="66"/>
      <c r="Y207" s="62"/>
      <c r="Z207" s="65">
        <f t="shared" si="158"/>
        <v>0</v>
      </c>
      <c r="AA207" s="66"/>
      <c r="AB207" s="62"/>
      <c r="AC207" s="65">
        <f>AB207-AD207</f>
        <v>0</v>
      </c>
      <c r="AD207" s="66"/>
      <c r="AE207" s="62"/>
      <c r="AF207" s="65">
        <f t="shared" si="159"/>
        <v>0</v>
      </c>
      <c r="AG207" s="66"/>
      <c r="AH207" s="62"/>
      <c r="AI207" s="154">
        <f>SUM(G206:G214,J206:J214,M206:M214,P206:P214,S206:S214,V206:V214,Y206:Y214,AB206:AB214,AE206:AE214)</f>
        <v>0</v>
      </c>
    </row>
    <row r="208" spans="1:35" hidden="1">
      <c r="A208" s="283"/>
      <c r="B208" s="284"/>
      <c r="C208" s="314"/>
      <c r="D208" s="322"/>
      <c r="E208" s="296"/>
      <c r="F208" s="61" t="s">
        <v>30</v>
      </c>
      <c r="G208" s="62"/>
      <c r="H208" s="65">
        <f t="shared" si="152"/>
        <v>0</v>
      </c>
      <c r="I208" s="66"/>
      <c r="J208" s="62"/>
      <c r="K208" s="65">
        <f t="shared" si="153"/>
        <v>0</v>
      </c>
      <c r="L208" s="66"/>
      <c r="M208" s="62"/>
      <c r="N208" s="65">
        <f t="shared" si="154"/>
        <v>0</v>
      </c>
      <c r="O208" s="66"/>
      <c r="P208" s="62"/>
      <c r="Q208" s="65">
        <f t="shared" si="155"/>
        <v>0</v>
      </c>
      <c r="R208" s="66"/>
      <c r="S208" s="62"/>
      <c r="T208" s="65">
        <f t="shared" si="156"/>
        <v>0</v>
      </c>
      <c r="U208" s="66"/>
      <c r="V208" s="62"/>
      <c r="W208" s="65">
        <f t="shared" si="157"/>
        <v>0</v>
      </c>
      <c r="X208" s="66"/>
      <c r="Y208" s="62"/>
      <c r="Z208" s="65">
        <f t="shared" si="158"/>
        <v>0</v>
      </c>
      <c r="AA208" s="66"/>
      <c r="AB208" s="62"/>
      <c r="AC208" s="65">
        <f>AB208-AD208</f>
        <v>0</v>
      </c>
      <c r="AD208" s="66"/>
      <c r="AE208" s="62"/>
      <c r="AF208" s="65">
        <f t="shared" si="159"/>
        <v>0</v>
      </c>
      <c r="AG208" s="66"/>
      <c r="AH208" s="62"/>
      <c r="AI208" s="76" t="s">
        <v>32</v>
      </c>
    </row>
    <row r="209" spans="1:35" hidden="1">
      <c r="A209" s="283"/>
      <c r="B209" s="284"/>
      <c r="C209" s="314"/>
      <c r="D209" s="322"/>
      <c r="E209" s="296"/>
      <c r="F209" s="61" t="s">
        <v>31</v>
      </c>
      <c r="G209" s="62"/>
      <c r="H209" s="65">
        <f t="shared" si="152"/>
        <v>0</v>
      </c>
      <c r="I209" s="66"/>
      <c r="J209" s="62"/>
      <c r="K209" s="65">
        <f t="shared" si="153"/>
        <v>0</v>
      </c>
      <c r="L209" s="66"/>
      <c r="M209" s="62"/>
      <c r="N209" s="65">
        <f t="shared" si="154"/>
        <v>0</v>
      </c>
      <c r="O209" s="66"/>
      <c r="P209" s="62"/>
      <c r="Q209" s="65">
        <f t="shared" si="155"/>
        <v>0</v>
      </c>
      <c r="R209" s="66"/>
      <c r="S209" s="62"/>
      <c r="T209" s="65">
        <f t="shared" si="156"/>
        <v>0</v>
      </c>
      <c r="U209" s="66"/>
      <c r="V209" s="62"/>
      <c r="W209" s="65">
        <f t="shared" si="157"/>
        <v>0</v>
      </c>
      <c r="X209" s="66"/>
      <c r="Y209" s="62"/>
      <c r="Z209" s="65">
        <f t="shared" si="158"/>
        <v>0</v>
      </c>
      <c r="AA209" s="66"/>
      <c r="AB209" s="62"/>
      <c r="AC209" s="65">
        <f>AB209-AD209</f>
        <v>0</v>
      </c>
      <c r="AD209" s="66"/>
      <c r="AE209" s="62"/>
      <c r="AF209" s="65">
        <f t="shared" si="159"/>
        <v>0</v>
      </c>
      <c r="AG209" s="66"/>
      <c r="AH209" s="62"/>
      <c r="AI209" s="154">
        <f>SUM(H206:H214,K206:K214,N206:N214,Q206:Q214,T206:T214,W206:W214,Z206:Z214,AC206:AC214,Z206:Z214,AF206:AF214)</f>
        <v>0</v>
      </c>
    </row>
    <row r="210" spans="1:35" hidden="1">
      <c r="A210" s="283"/>
      <c r="B210" s="284"/>
      <c r="C210" s="314"/>
      <c r="D210" s="322"/>
      <c r="E210" s="296"/>
      <c r="F210" s="61" t="s">
        <v>33</v>
      </c>
      <c r="G210" s="62"/>
      <c r="H210" s="65">
        <f t="shared" si="152"/>
        <v>0</v>
      </c>
      <c r="I210" s="66"/>
      <c r="J210" s="62"/>
      <c r="K210" s="65">
        <f t="shared" si="153"/>
        <v>0</v>
      </c>
      <c r="L210" s="66"/>
      <c r="M210" s="62"/>
      <c r="N210" s="65">
        <f t="shared" si="154"/>
        <v>0</v>
      </c>
      <c r="O210" s="66"/>
      <c r="P210" s="62"/>
      <c r="Q210" s="65">
        <f t="shared" si="155"/>
        <v>0</v>
      </c>
      <c r="R210" s="66"/>
      <c r="S210" s="62"/>
      <c r="T210" s="65">
        <f t="shared" si="156"/>
        <v>0</v>
      </c>
      <c r="U210" s="66"/>
      <c r="V210" s="62"/>
      <c r="W210" s="65">
        <f t="shared" si="157"/>
        <v>0</v>
      </c>
      <c r="X210" s="66"/>
      <c r="Y210" s="62"/>
      <c r="Z210" s="65">
        <f t="shared" si="158"/>
        <v>0</v>
      </c>
      <c r="AA210" s="66"/>
      <c r="AB210" s="62"/>
      <c r="AC210" s="65">
        <v>0</v>
      </c>
      <c r="AD210" s="66"/>
      <c r="AE210" s="62"/>
      <c r="AF210" s="65">
        <f t="shared" si="159"/>
        <v>0</v>
      </c>
      <c r="AG210" s="66"/>
      <c r="AH210" s="62"/>
      <c r="AI210" s="76" t="s">
        <v>36</v>
      </c>
    </row>
    <row r="211" spans="1:35" hidden="1">
      <c r="A211" s="283"/>
      <c r="B211" s="284"/>
      <c r="C211" s="314"/>
      <c r="D211" s="322"/>
      <c r="E211" s="296"/>
      <c r="F211" s="61" t="s">
        <v>34</v>
      </c>
      <c r="G211" s="62"/>
      <c r="H211" s="65">
        <f t="shared" si="152"/>
        <v>0</v>
      </c>
      <c r="I211" s="66"/>
      <c r="J211" s="62"/>
      <c r="K211" s="65">
        <f t="shared" si="153"/>
        <v>0</v>
      </c>
      <c r="L211" s="66"/>
      <c r="M211" s="62"/>
      <c r="N211" s="65">
        <f t="shared" si="154"/>
        <v>0</v>
      </c>
      <c r="O211" s="66"/>
      <c r="P211" s="62"/>
      <c r="Q211" s="65">
        <f t="shared" si="155"/>
        <v>0</v>
      </c>
      <c r="R211" s="66"/>
      <c r="S211" s="62"/>
      <c r="T211" s="65">
        <f t="shared" si="156"/>
        <v>0</v>
      </c>
      <c r="U211" s="66"/>
      <c r="V211" s="62"/>
      <c r="W211" s="65">
        <f t="shared" si="157"/>
        <v>0</v>
      </c>
      <c r="X211" s="66"/>
      <c r="Y211" s="62"/>
      <c r="Z211" s="65">
        <f t="shared" si="158"/>
        <v>0</v>
      </c>
      <c r="AA211" s="66"/>
      <c r="AB211" s="62"/>
      <c r="AC211" s="65">
        <f>AB211-AD211</f>
        <v>0</v>
      </c>
      <c r="AD211" s="66"/>
      <c r="AE211" s="62"/>
      <c r="AF211" s="65">
        <f t="shared" si="159"/>
        <v>0</v>
      </c>
      <c r="AG211" s="66"/>
      <c r="AH211" s="62"/>
      <c r="AI211" s="154">
        <f>SUM(I206:I214,L206:L214,O206:O214,R206:R214,U206:U214,X206:X214,AA206:AA214,AD206:AD214,AG206:AG214)</f>
        <v>0</v>
      </c>
    </row>
    <row r="212" spans="1:35" hidden="1">
      <c r="A212" s="283"/>
      <c r="B212" s="284"/>
      <c r="C212" s="314"/>
      <c r="D212" s="322"/>
      <c r="E212" s="296"/>
      <c r="F212" s="61" t="s">
        <v>35</v>
      </c>
      <c r="G212" s="62"/>
      <c r="H212" s="65">
        <f t="shared" si="152"/>
        <v>0</v>
      </c>
      <c r="I212" s="66"/>
      <c r="J212" s="62"/>
      <c r="K212" s="65">
        <f t="shared" si="153"/>
        <v>0</v>
      </c>
      <c r="L212" s="66"/>
      <c r="M212" s="62"/>
      <c r="N212" s="65">
        <f t="shared" si="154"/>
        <v>0</v>
      </c>
      <c r="O212" s="66"/>
      <c r="P212" s="62"/>
      <c r="Q212" s="65">
        <f t="shared" si="155"/>
        <v>0</v>
      </c>
      <c r="R212" s="66"/>
      <c r="S212" s="62"/>
      <c r="T212" s="65">
        <f t="shared" si="156"/>
        <v>0</v>
      </c>
      <c r="U212" s="66"/>
      <c r="V212" s="62"/>
      <c r="W212" s="65">
        <f t="shared" si="157"/>
        <v>0</v>
      </c>
      <c r="X212" s="66"/>
      <c r="Y212" s="62"/>
      <c r="Z212" s="65">
        <f t="shared" si="158"/>
        <v>0</v>
      </c>
      <c r="AA212" s="66"/>
      <c r="AB212" s="62"/>
      <c r="AC212" s="65">
        <f>AB212-AD212</f>
        <v>0</v>
      </c>
      <c r="AD212" s="66"/>
      <c r="AE212" s="62"/>
      <c r="AF212" s="65">
        <f t="shared" si="159"/>
        <v>0</v>
      </c>
      <c r="AG212" s="66"/>
      <c r="AH212" s="62"/>
      <c r="AI212" s="76" t="s">
        <v>40</v>
      </c>
    </row>
    <row r="213" spans="1:35" hidden="1">
      <c r="A213" s="283"/>
      <c r="B213" s="284"/>
      <c r="C213" s="314"/>
      <c r="D213" s="322"/>
      <c r="E213" s="296"/>
      <c r="F213" s="61" t="s">
        <v>37</v>
      </c>
      <c r="G213" s="62"/>
      <c r="H213" s="65">
        <f t="shared" si="152"/>
        <v>0</v>
      </c>
      <c r="I213" s="66"/>
      <c r="J213" s="62"/>
      <c r="K213" s="65">
        <f t="shared" si="153"/>
        <v>0</v>
      </c>
      <c r="L213" s="66"/>
      <c r="M213" s="62"/>
      <c r="N213" s="65">
        <f t="shared" si="154"/>
        <v>0</v>
      </c>
      <c r="O213" s="66"/>
      <c r="P213" s="62"/>
      <c r="Q213" s="65">
        <f t="shared" si="155"/>
        <v>0</v>
      </c>
      <c r="R213" s="66"/>
      <c r="S213" s="62"/>
      <c r="T213" s="65">
        <f t="shared" si="156"/>
        <v>0</v>
      </c>
      <c r="U213" s="66"/>
      <c r="V213" s="62"/>
      <c r="W213" s="65">
        <f t="shared" si="157"/>
        <v>0</v>
      </c>
      <c r="X213" s="66"/>
      <c r="Y213" s="62"/>
      <c r="Z213" s="65">
        <f t="shared" si="158"/>
        <v>0</v>
      </c>
      <c r="AA213" s="66"/>
      <c r="AB213" s="62"/>
      <c r="AC213" s="65">
        <f>AB213-AD213</f>
        <v>0</v>
      </c>
      <c r="AD213" s="66"/>
      <c r="AE213" s="62"/>
      <c r="AF213" s="65">
        <f t="shared" si="159"/>
        <v>0</v>
      </c>
      <c r="AG213" s="66"/>
      <c r="AH213" s="62"/>
      <c r="AI213" s="155" t="e">
        <f>AI211/AI207</f>
        <v>#DIV/0!</v>
      </c>
    </row>
    <row r="214" spans="1:35" ht="15.75" hidden="1" thickBot="1">
      <c r="A214" s="283"/>
      <c r="B214" s="284"/>
      <c r="C214" s="314"/>
      <c r="D214" s="322"/>
      <c r="E214" s="296"/>
      <c r="F214" s="173" t="s">
        <v>38</v>
      </c>
      <c r="G214" s="81"/>
      <c r="H214" s="82">
        <f t="shared" si="152"/>
        <v>0</v>
      </c>
      <c r="I214" s="83"/>
      <c r="J214" s="81"/>
      <c r="K214" s="82">
        <f t="shared" si="153"/>
        <v>0</v>
      </c>
      <c r="L214" s="83"/>
      <c r="M214" s="81"/>
      <c r="N214" s="82">
        <f t="shared" si="154"/>
        <v>0</v>
      </c>
      <c r="O214" s="83"/>
      <c r="P214" s="81"/>
      <c r="Q214" s="82">
        <f t="shared" si="155"/>
        <v>0</v>
      </c>
      <c r="R214" s="83"/>
      <c r="S214" s="81"/>
      <c r="T214" s="82">
        <f t="shared" si="156"/>
        <v>0</v>
      </c>
      <c r="U214" s="83"/>
      <c r="V214" s="81"/>
      <c r="W214" s="82">
        <f t="shared" si="157"/>
        <v>0</v>
      </c>
      <c r="X214" s="83"/>
      <c r="Y214" s="81"/>
      <c r="Z214" s="82">
        <f t="shared" si="158"/>
        <v>0</v>
      </c>
      <c r="AA214" s="83"/>
      <c r="AB214" s="81"/>
      <c r="AC214" s="82">
        <f>AB214-AD214</f>
        <v>0</v>
      </c>
      <c r="AD214" s="83"/>
      <c r="AE214" s="81"/>
      <c r="AF214" s="82">
        <f t="shared" si="159"/>
        <v>0</v>
      </c>
      <c r="AG214" s="83"/>
      <c r="AH214" s="81"/>
      <c r="AI214" s="164"/>
    </row>
    <row r="215" spans="1:35" ht="15" customHeight="1" thickBot="1">
      <c r="A215" s="302" t="s">
        <v>13</v>
      </c>
      <c r="B215" s="303" t="s">
        <v>14</v>
      </c>
      <c r="C215" s="293" t="s">
        <v>15</v>
      </c>
      <c r="D215" s="303" t="s">
        <v>16</v>
      </c>
      <c r="E215" s="293" t="s">
        <v>17</v>
      </c>
      <c r="F215" s="304" t="s">
        <v>18</v>
      </c>
      <c r="G215" s="281" t="s">
        <v>19</v>
      </c>
      <c r="H215" s="293" t="s">
        <v>20</v>
      </c>
      <c r="I215" s="294" t="s">
        <v>21</v>
      </c>
      <c r="J215" s="281" t="s">
        <v>19</v>
      </c>
      <c r="K215" s="293" t="s">
        <v>20</v>
      </c>
      <c r="L215" s="294" t="s">
        <v>21</v>
      </c>
      <c r="M215" s="281" t="s">
        <v>19</v>
      </c>
      <c r="N215" s="293" t="s">
        <v>20</v>
      </c>
      <c r="O215" s="294" t="s">
        <v>21</v>
      </c>
      <c r="P215" s="281" t="s">
        <v>19</v>
      </c>
      <c r="Q215" s="293" t="s">
        <v>20</v>
      </c>
      <c r="R215" s="294" t="s">
        <v>21</v>
      </c>
      <c r="S215" s="281" t="s">
        <v>19</v>
      </c>
      <c r="T215" s="293" t="s">
        <v>20</v>
      </c>
      <c r="U215" s="294" t="s">
        <v>21</v>
      </c>
      <c r="V215" s="281" t="s">
        <v>19</v>
      </c>
      <c r="W215" s="293" t="s">
        <v>20</v>
      </c>
      <c r="X215" s="294" t="s">
        <v>21</v>
      </c>
      <c r="Y215" s="281" t="s">
        <v>19</v>
      </c>
      <c r="Z215" s="293" t="s">
        <v>20</v>
      </c>
      <c r="AA215" s="294" t="s">
        <v>21</v>
      </c>
      <c r="AB215" s="281" t="s">
        <v>19</v>
      </c>
      <c r="AC215" s="293" t="s">
        <v>20</v>
      </c>
      <c r="AD215" s="294" t="s">
        <v>21</v>
      </c>
      <c r="AE215" s="281" t="s">
        <v>19</v>
      </c>
      <c r="AF215" s="293" t="s">
        <v>20</v>
      </c>
      <c r="AG215" s="294" t="s">
        <v>21</v>
      </c>
      <c r="AH215" s="281" t="s">
        <v>19</v>
      </c>
      <c r="AI215" s="282" t="s">
        <v>22</v>
      </c>
    </row>
    <row r="216" spans="1:35" ht="15" customHeight="1">
      <c r="A216" s="302"/>
      <c r="B216" s="303"/>
      <c r="C216" s="293"/>
      <c r="D216" s="303"/>
      <c r="E216" s="293"/>
      <c r="F216" s="304"/>
      <c r="G216" s="281"/>
      <c r="H216" s="293"/>
      <c r="I216" s="294"/>
      <c r="J216" s="281"/>
      <c r="K216" s="293"/>
      <c r="L216" s="294"/>
      <c r="M216" s="281"/>
      <c r="N216" s="293"/>
      <c r="O216" s="294"/>
      <c r="P216" s="281"/>
      <c r="Q216" s="293"/>
      <c r="R216" s="294"/>
      <c r="S216" s="281"/>
      <c r="T216" s="293"/>
      <c r="U216" s="294"/>
      <c r="V216" s="281"/>
      <c r="W216" s="293"/>
      <c r="X216" s="294"/>
      <c r="Y216" s="281"/>
      <c r="Z216" s="293"/>
      <c r="AA216" s="294"/>
      <c r="AB216" s="281"/>
      <c r="AC216" s="293"/>
      <c r="AD216" s="294"/>
      <c r="AE216" s="281"/>
      <c r="AF216" s="293"/>
      <c r="AG216" s="294"/>
      <c r="AH216" s="281"/>
      <c r="AI216" s="282"/>
    </row>
    <row r="217" spans="1:35" ht="15" customHeight="1">
      <c r="A217" s="283" t="s">
        <v>84</v>
      </c>
      <c r="B217" s="284">
        <v>2392</v>
      </c>
      <c r="C217" s="314">
        <v>1700730</v>
      </c>
      <c r="D217" s="322" t="s">
        <v>85</v>
      </c>
      <c r="E217" s="296" t="s">
        <v>48</v>
      </c>
      <c r="F217" s="61" t="s">
        <v>27</v>
      </c>
      <c r="G217" s="62"/>
      <c r="H217" s="63">
        <f t="shared" ref="H217:H225" si="160">G217-I217</f>
        <v>0</v>
      </c>
      <c r="I217" s="64"/>
      <c r="J217" s="62"/>
      <c r="K217" s="63">
        <f t="shared" ref="K217:K225" si="161">J217-L217</f>
        <v>0</v>
      </c>
      <c r="L217" s="64"/>
      <c r="M217" s="62"/>
      <c r="N217" s="63">
        <f t="shared" ref="N217:N225" si="162">M217-O217</f>
        <v>0</v>
      </c>
      <c r="O217" s="64"/>
      <c r="P217" s="62"/>
      <c r="Q217" s="63">
        <f t="shared" ref="Q217:Q225" si="163">P217-R217</f>
        <v>0</v>
      </c>
      <c r="R217" s="64"/>
      <c r="S217" s="62"/>
      <c r="T217" s="63">
        <f t="shared" ref="T217:T225" si="164">S217-U217</f>
        <v>0</v>
      </c>
      <c r="U217" s="64"/>
      <c r="V217" s="62"/>
      <c r="W217" s="63">
        <f t="shared" ref="W217:W225" si="165">V217-X217</f>
        <v>0</v>
      </c>
      <c r="X217" s="64"/>
      <c r="Y217" s="62"/>
      <c r="Z217" s="63">
        <f t="shared" ref="Z217:Z225" si="166">Y217-AA217</f>
        <v>0</v>
      </c>
      <c r="AA217" s="64"/>
      <c r="AB217" s="62"/>
      <c r="AC217" s="63">
        <f t="shared" ref="AC217:AC225" si="167">AB217-AD217</f>
        <v>0</v>
      </c>
      <c r="AD217" s="64"/>
      <c r="AE217" s="62"/>
      <c r="AF217" s="63">
        <f t="shared" ref="AF217:AF225" si="168">AE217-AG217</f>
        <v>0</v>
      </c>
      <c r="AG217" s="64"/>
      <c r="AH217" s="62"/>
      <c r="AI217" s="75" t="s">
        <v>28</v>
      </c>
    </row>
    <row r="218" spans="1:35">
      <c r="A218" s="283"/>
      <c r="B218" s="284"/>
      <c r="C218" s="314"/>
      <c r="D218" s="322"/>
      <c r="E218" s="296"/>
      <c r="F218" s="61" t="s">
        <v>29</v>
      </c>
      <c r="G218" s="62"/>
      <c r="H218" s="65">
        <f t="shared" si="160"/>
        <v>0</v>
      </c>
      <c r="I218" s="66"/>
      <c r="J218" s="62"/>
      <c r="K218" s="65">
        <f t="shared" si="161"/>
        <v>0</v>
      </c>
      <c r="L218" s="66"/>
      <c r="M218" s="94">
        <v>173600</v>
      </c>
      <c r="N218" s="95">
        <f t="shared" si="162"/>
        <v>0</v>
      </c>
      <c r="O218" s="96">
        <v>173600</v>
      </c>
      <c r="P218" s="94">
        <v>46450</v>
      </c>
      <c r="Q218" s="95">
        <f t="shared" si="163"/>
        <v>0</v>
      </c>
      <c r="R218" s="96">
        <v>46450</v>
      </c>
      <c r="S218" s="94">
        <v>22314</v>
      </c>
      <c r="T218" s="95">
        <f t="shared" si="164"/>
        <v>22314</v>
      </c>
      <c r="U218" s="96">
        <v>0</v>
      </c>
      <c r="V218" s="62"/>
      <c r="W218" s="65">
        <f t="shared" si="165"/>
        <v>0</v>
      </c>
      <c r="X218" s="66"/>
      <c r="Y218" s="62"/>
      <c r="Z218" s="65">
        <f t="shared" si="166"/>
        <v>0</v>
      </c>
      <c r="AA218" s="66"/>
      <c r="AB218" s="62"/>
      <c r="AC218" s="65">
        <f t="shared" si="167"/>
        <v>0</v>
      </c>
      <c r="AD218" s="66"/>
      <c r="AE218" s="62"/>
      <c r="AF218" s="65">
        <f t="shared" si="168"/>
        <v>0</v>
      </c>
      <c r="AG218" s="66"/>
      <c r="AH218" s="62"/>
      <c r="AI218" s="154">
        <f>SUM(G217:G225,J217:J225,M217:M225,P217:P225,S217:S225,V217:V225,Y217:Y225,AB217:AB225,AE217:AE225)</f>
        <v>2468244</v>
      </c>
    </row>
    <row r="219" spans="1:35">
      <c r="A219" s="283"/>
      <c r="B219" s="284"/>
      <c r="C219" s="314"/>
      <c r="D219" s="322"/>
      <c r="E219" s="296"/>
      <c r="F219" s="61" t="s">
        <v>30</v>
      </c>
      <c r="G219" s="62"/>
      <c r="H219" s="65">
        <f t="shared" si="160"/>
        <v>0</v>
      </c>
      <c r="I219" s="66"/>
      <c r="J219" s="62"/>
      <c r="K219" s="65">
        <f t="shared" si="161"/>
        <v>0</v>
      </c>
      <c r="L219" s="66"/>
      <c r="M219" s="62"/>
      <c r="N219" s="65">
        <f t="shared" si="162"/>
        <v>0</v>
      </c>
      <c r="O219" s="66"/>
      <c r="P219" s="62"/>
      <c r="Q219" s="65">
        <f t="shared" si="163"/>
        <v>0</v>
      </c>
      <c r="R219" s="66"/>
      <c r="S219" s="62"/>
      <c r="T219" s="65">
        <f t="shared" si="164"/>
        <v>0</v>
      </c>
      <c r="U219" s="66"/>
      <c r="V219" s="62"/>
      <c r="W219" s="65">
        <f t="shared" si="165"/>
        <v>0</v>
      </c>
      <c r="X219" s="66"/>
      <c r="Y219" s="62"/>
      <c r="Z219" s="65">
        <f t="shared" si="166"/>
        <v>0</v>
      </c>
      <c r="AA219" s="66"/>
      <c r="AB219" s="62"/>
      <c r="AC219" s="65">
        <f t="shared" si="167"/>
        <v>0</v>
      </c>
      <c r="AD219" s="66"/>
      <c r="AE219" s="62"/>
      <c r="AF219" s="65">
        <f t="shared" si="168"/>
        <v>0</v>
      </c>
      <c r="AG219" s="66"/>
      <c r="AH219" s="62"/>
      <c r="AI219" s="76" t="s">
        <v>32</v>
      </c>
    </row>
    <row r="220" spans="1:35">
      <c r="A220" s="283"/>
      <c r="B220" s="284"/>
      <c r="C220" s="314"/>
      <c r="D220" s="322"/>
      <c r="E220" s="296"/>
      <c r="F220" s="61" t="s">
        <v>31</v>
      </c>
      <c r="G220" s="62"/>
      <c r="H220" s="65">
        <f t="shared" si="160"/>
        <v>0</v>
      </c>
      <c r="I220" s="66"/>
      <c r="J220" s="62"/>
      <c r="K220" s="65">
        <f t="shared" si="161"/>
        <v>0</v>
      </c>
      <c r="L220" s="66"/>
      <c r="M220" s="62"/>
      <c r="N220" s="65">
        <f t="shared" si="162"/>
        <v>0</v>
      </c>
      <c r="O220" s="66"/>
      <c r="P220" s="62"/>
      <c r="Q220" s="65">
        <f t="shared" si="163"/>
        <v>0</v>
      </c>
      <c r="R220" s="66"/>
      <c r="S220" s="62"/>
      <c r="T220" s="65">
        <f t="shared" si="164"/>
        <v>0</v>
      </c>
      <c r="U220" s="66"/>
      <c r="V220" s="62"/>
      <c r="W220" s="65">
        <f t="shared" si="165"/>
        <v>0</v>
      </c>
      <c r="X220" s="66"/>
      <c r="Y220" s="62"/>
      <c r="Z220" s="65">
        <f t="shared" si="166"/>
        <v>0</v>
      </c>
      <c r="AA220" s="66"/>
      <c r="AB220" s="62"/>
      <c r="AC220" s="65">
        <f t="shared" si="167"/>
        <v>0</v>
      </c>
      <c r="AD220" s="66"/>
      <c r="AE220" s="62"/>
      <c r="AF220" s="65">
        <f t="shared" si="168"/>
        <v>0</v>
      </c>
      <c r="AG220" s="66"/>
      <c r="AH220" s="62"/>
      <c r="AI220" s="154">
        <f>SUM(H217:H225,K217:K225,N217:N225,Q217:Q225,T217:T225,W217:W225,Z217:Z225,AC217:AC225,Z217:Z225,AF217:AF225)</f>
        <v>2248194</v>
      </c>
    </row>
    <row r="221" spans="1:35">
      <c r="A221" s="283"/>
      <c r="B221" s="284"/>
      <c r="C221" s="314"/>
      <c r="D221" s="322"/>
      <c r="E221" s="296"/>
      <c r="F221" s="61" t="s">
        <v>33</v>
      </c>
      <c r="G221" s="62"/>
      <c r="H221" s="65">
        <f t="shared" si="160"/>
        <v>0</v>
      </c>
      <c r="I221" s="66"/>
      <c r="J221" s="62"/>
      <c r="K221" s="65">
        <f t="shared" si="161"/>
        <v>0</v>
      </c>
      <c r="L221" s="66"/>
      <c r="M221" s="62"/>
      <c r="N221" s="65">
        <f t="shared" si="162"/>
        <v>0</v>
      </c>
      <c r="O221" s="66"/>
      <c r="P221" s="62"/>
      <c r="Q221" s="65">
        <f t="shared" si="163"/>
        <v>0</v>
      </c>
      <c r="R221" s="66"/>
      <c r="S221" s="62"/>
      <c r="T221" s="65">
        <f t="shared" si="164"/>
        <v>0</v>
      </c>
      <c r="U221" s="66"/>
      <c r="V221" s="62"/>
      <c r="W221" s="65">
        <f t="shared" si="165"/>
        <v>0</v>
      </c>
      <c r="X221" s="66"/>
      <c r="Y221" s="62"/>
      <c r="Z221" s="65">
        <f t="shared" si="166"/>
        <v>0</v>
      </c>
      <c r="AA221" s="66"/>
      <c r="AB221" s="62"/>
      <c r="AC221" s="65">
        <f t="shared" si="167"/>
        <v>0</v>
      </c>
      <c r="AD221" s="66"/>
      <c r="AE221" s="62"/>
      <c r="AF221" s="65">
        <f t="shared" si="168"/>
        <v>0</v>
      </c>
      <c r="AG221" s="66"/>
      <c r="AH221" s="62"/>
      <c r="AI221" s="76" t="s">
        <v>36</v>
      </c>
    </row>
    <row r="222" spans="1:35">
      <c r="A222" s="283"/>
      <c r="B222" s="284"/>
      <c r="C222" s="314"/>
      <c r="D222" s="322"/>
      <c r="E222" s="296"/>
      <c r="F222" s="61" t="s">
        <v>34</v>
      </c>
      <c r="G222" s="62"/>
      <c r="H222" s="65">
        <f t="shared" si="160"/>
        <v>0</v>
      </c>
      <c r="I222" s="66"/>
      <c r="J222" s="62"/>
      <c r="K222" s="65">
        <f t="shared" si="161"/>
        <v>0</v>
      </c>
      <c r="L222" s="66"/>
      <c r="M222" s="62"/>
      <c r="N222" s="65">
        <f t="shared" si="162"/>
        <v>0</v>
      </c>
      <c r="O222" s="66"/>
      <c r="P222" s="62"/>
      <c r="Q222" s="65">
        <f t="shared" si="163"/>
        <v>0</v>
      </c>
      <c r="R222" s="66"/>
      <c r="S222" s="62"/>
      <c r="T222" s="65">
        <f t="shared" si="164"/>
        <v>0</v>
      </c>
      <c r="U222" s="66"/>
      <c r="V222" s="94">
        <v>2225880</v>
      </c>
      <c r="W222" s="95">
        <f t="shared" si="165"/>
        <v>2225880</v>
      </c>
      <c r="X222" s="96"/>
      <c r="Y222" s="62"/>
      <c r="Z222" s="65">
        <f t="shared" si="166"/>
        <v>0</v>
      </c>
      <c r="AA222" s="66"/>
      <c r="AB222" s="62"/>
      <c r="AC222" s="65">
        <f t="shared" si="167"/>
        <v>0</v>
      </c>
      <c r="AD222" s="66"/>
      <c r="AE222" s="62"/>
      <c r="AF222" s="65">
        <f t="shared" si="168"/>
        <v>0</v>
      </c>
      <c r="AG222" s="66"/>
      <c r="AH222" s="62"/>
      <c r="AI222" s="154">
        <f>SUM(I217:I225,L217:L225,O217:O225,R217:R225,U217:U225,X217:X225,AA217:AA225,AD217:AD225,AG217:AG225)</f>
        <v>220050</v>
      </c>
    </row>
    <row r="223" spans="1:35">
      <c r="A223" s="283"/>
      <c r="B223" s="284"/>
      <c r="C223" s="314"/>
      <c r="D223" s="322"/>
      <c r="E223" s="296"/>
      <c r="F223" s="61" t="s">
        <v>35</v>
      </c>
      <c r="G223" s="62"/>
      <c r="H223" s="65">
        <f t="shared" si="160"/>
        <v>0</v>
      </c>
      <c r="I223" s="66"/>
      <c r="J223" s="62"/>
      <c r="K223" s="65">
        <f t="shared" si="161"/>
        <v>0</v>
      </c>
      <c r="L223" s="66"/>
      <c r="M223" s="62"/>
      <c r="N223" s="65">
        <f t="shared" si="162"/>
        <v>0</v>
      </c>
      <c r="O223" s="66"/>
      <c r="P223" s="62"/>
      <c r="Q223" s="65">
        <f t="shared" si="163"/>
        <v>0</v>
      </c>
      <c r="R223" s="66"/>
      <c r="S223" s="62"/>
      <c r="T223" s="65">
        <f t="shared" si="164"/>
        <v>0</v>
      </c>
      <c r="U223" s="66"/>
      <c r="V223" s="62"/>
      <c r="W223" s="65">
        <f t="shared" si="165"/>
        <v>0</v>
      </c>
      <c r="X223" s="66"/>
      <c r="Y223" s="62"/>
      <c r="Z223" s="65">
        <f t="shared" si="166"/>
        <v>0</v>
      </c>
      <c r="AA223" s="66"/>
      <c r="AB223" s="62"/>
      <c r="AC223" s="65">
        <f t="shared" si="167"/>
        <v>0</v>
      </c>
      <c r="AD223" s="66"/>
      <c r="AE223" s="62"/>
      <c r="AF223" s="65">
        <f t="shared" si="168"/>
        <v>0</v>
      </c>
      <c r="AG223" s="66"/>
      <c r="AH223" s="62"/>
      <c r="AI223" s="76" t="s">
        <v>40</v>
      </c>
    </row>
    <row r="224" spans="1:35">
      <c r="A224" s="283"/>
      <c r="B224" s="284"/>
      <c r="C224" s="314"/>
      <c r="D224" s="322"/>
      <c r="E224" s="296"/>
      <c r="F224" s="61" t="s">
        <v>37</v>
      </c>
      <c r="G224" s="62"/>
      <c r="H224" s="65">
        <f t="shared" si="160"/>
        <v>0</v>
      </c>
      <c r="I224" s="66"/>
      <c r="J224" s="62"/>
      <c r="K224" s="65">
        <f t="shared" si="161"/>
        <v>0</v>
      </c>
      <c r="L224" s="66"/>
      <c r="M224" s="62"/>
      <c r="N224" s="65">
        <f t="shared" si="162"/>
        <v>0</v>
      </c>
      <c r="O224" s="66"/>
      <c r="P224" s="62"/>
      <c r="Q224" s="65">
        <f t="shared" si="163"/>
        <v>0</v>
      </c>
      <c r="R224" s="66"/>
      <c r="S224" s="62"/>
      <c r="T224" s="65">
        <f t="shared" si="164"/>
        <v>0</v>
      </c>
      <c r="U224" s="66"/>
      <c r="V224" s="62"/>
      <c r="W224" s="65">
        <f t="shared" si="165"/>
        <v>0</v>
      </c>
      <c r="X224" s="66"/>
      <c r="Y224" s="62"/>
      <c r="Z224" s="65">
        <f t="shared" si="166"/>
        <v>0</v>
      </c>
      <c r="AA224" s="66"/>
      <c r="AB224" s="62"/>
      <c r="AC224" s="65">
        <f t="shared" si="167"/>
        <v>0</v>
      </c>
      <c r="AD224" s="66"/>
      <c r="AE224" s="62"/>
      <c r="AF224" s="65">
        <f t="shared" si="168"/>
        <v>0</v>
      </c>
      <c r="AG224" s="66"/>
      <c r="AH224" s="62"/>
      <c r="AI224" s="155">
        <f>AI222/AI218</f>
        <v>8.915245008192059E-2</v>
      </c>
    </row>
    <row r="225" spans="1:35" ht="15.75" thickBot="1">
      <c r="A225" s="283"/>
      <c r="B225" s="284"/>
      <c r="C225" s="314"/>
      <c r="D225" s="322"/>
      <c r="E225" s="296"/>
      <c r="F225" s="173" t="s">
        <v>38</v>
      </c>
      <c r="G225" s="81"/>
      <c r="H225" s="82">
        <f t="shared" si="160"/>
        <v>0</v>
      </c>
      <c r="I225" s="83"/>
      <c r="J225" s="81"/>
      <c r="K225" s="82">
        <f t="shared" si="161"/>
        <v>0</v>
      </c>
      <c r="L225" s="83"/>
      <c r="M225" s="81"/>
      <c r="N225" s="82">
        <f t="shared" si="162"/>
        <v>0</v>
      </c>
      <c r="O225" s="83"/>
      <c r="P225" s="81"/>
      <c r="Q225" s="82">
        <f t="shared" si="163"/>
        <v>0</v>
      </c>
      <c r="R225" s="83"/>
      <c r="S225" s="81"/>
      <c r="T225" s="82">
        <f t="shared" si="164"/>
        <v>0</v>
      </c>
      <c r="U225" s="83"/>
      <c r="V225" s="81"/>
      <c r="W225" s="82">
        <f t="shared" si="165"/>
        <v>0</v>
      </c>
      <c r="X225" s="83"/>
      <c r="Y225" s="81"/>
      <c r="Z225" s="82">
        <f t="shared" si="166"/>
        <v>0</v>
      </c>
      <c r="AA225" s="83"/>
      <c r="AB225" s="81"/>
      <c r="AC225" s="82">
        <f t="shared" si="167"/>
        <v>0</v>
      </c>
      <c r="AD225" s="83"/>
      <c r="AE225" s="81"/>
      <c r="AF225" s="82">
        <f t="shared" si="168"/>
        <v>0</v>
      </c>
      <c r="AG225" s="83"/>
      <c r="AH225" s="81"/>
      <c r="AI225" s="164"/>
    </row>
    <row r="226" spans="1:35" ht="30" hidden="1" customHeight="1">
      <c r="A226" s="302" t="s">
        <v>13</v>
      </c>
      <c r="B226" s="303" t="s">
        <v>14</v>
      </c>
      <c r="C226" s="293" t="s">
        <v>15</v>
      </c>
      <c r="D226" s="303" t="s">
        <v>16</v>
      </c>
      <c r="E226" s="293" t="s">
        <v>17</v>
      </c>
      <c r="F226" s="304" t="s">
        <v>18</v>
      </c>
      <c r="G226" s="281" t="s">
        <v>19</v>
      </c>
      <c r="H226" s="293" t="s">
        <v>20</v>
      </c>
      <c r="I226" s="294" t="s">
        <v>21</v>
      </c>
      <c r="J226" s="281" t="s">
        <v>19</v>
      </c>
      <c r="K226" s="293" t="s">
        <v>20</v>
      </c>
      <c r="L226" s="294" t="s">
        <v>21</v>
      </c>
      <c r="M226" s="281" t="s">
        <v>19</v>
      </c>
      <c r="N226" s="293" t="s">
        <v>20</v>
      </c>
      <c r="O226" s="294" t="s">
        <v>21</v>
      </c>
      <c r="P226" s="281" t="s">
        <v>19</v>
      </c>
      <c r="Q226" s="293" t="s">
        <v>20</v>
      </c>
      <c r="R226" s="294" t="s">
        <v>21</v>
      </c>
      <c r="S226" s="281" t="s">
        <v>19</v>
      </c>
      <c r="T226" s="293" t="s">
        <v>20</v>
      </c>
      <c r="U226" s="294" t="s">
        <v>21</v>
      </c>
      <c r="V226" s="281" t="s">
        <v>19</v>
      </c>
      <c r="W226" s="293" t="s">
        <v>20</v>
      </c>
      <c r="X226" s="294" t="s">
        <v>21</v>
      </c>
      <c r="Y226" s="281" t="s">
        <v>19</v>
      </c>
      <c r="Z226" s="293" t="s">
        <v>20</v>
      </c>
      <c r="AA226" s="294" t="s">
        <v>21</v>
      </c>
      <c r="AB226" s="281" t="s">
        <v>19</v>
      </c>
      <c r="AC226" s="293" t="s">
        <v>20</v>
      </c>
      <c r="AD226" s="294" t="s">
        <v>21</v>
      </c>
      <c r="AE226" s="281" t="s">
        <v>19</v>
      </c>
      <c r="AF226" s="293" t="s">
        <v>20</v>
      </c>
      <c r="AG226" s="294" t="s">
        <v>21</v>
      </c>
      <c r="AH226" s="281" t="s">
        <v>19</v>
      </c>
      <c r="AI226" s="282" t="s">
        <v>22</v>
      </c>
    </row>
    <row r="227" spans="1:35" ht="30" hidden="1" customHeight="1">
      <c r="A227" s="302"/>
      <c r="B227" s="303"/>
      <c r="C227" s="293"/>
      <c r="D227" s="303"/>
      <c r="E227" s="293"/>
      <c r="F227" s="304"/>
      <c r="G227" s="281"/>
      <c r="H227" s="293"/>
      <c r="I227" s="294"/>
      <c r="J227" s="281"/>
      <c r="K227" s="293"/>
      <c r="L227" s="294"/>
      <c r="M227" s="281"/>
      <c r="N227" s="293"/>
      <c r="O227" s="294"/>
      <c r="P227" s="281"/>
      <c r="Q227" s="293"/>
      <c r="R227" s="294"/>
      <c r="S227" s="281"/>
      <c r="T227" s="293"/>
      <c r="U227" s="294"/>
      <c r="V227" s="281"/>
      <c r="W227" s="293"/>
      <c r="X227" s="294"/>
      <c r="Y227" s="281"/>
      <c r="Z227" s="293"/>
      <c r="AA227" s="294"/>
      <c r="AB227" s="281"/>
      <c r="AC227" s="293"/>
      <c r="AD227" s="294"/>
      <c r="AE227" s="281"/>
      <c r="AF227" s="293"/>
      <c r="AG227" s="294"/>
      <c r="AH227" s="281"/>
      <c r="AI227" s="282"/>
    </row>
    <row r="228" spans="1:35" ht="30" hidden="1" customHeight="1">
      <c r="A228" s="283" t="s">
        <v>86</v>
      </c>
      <c r="B228" s="313">
        <v>1586</v>
      </c>
      <c r="C228" s="314">
        <v>901276</v>
      </c>
      <c r="D228" s="301" t="s">
        <v>87</v>
      </c>
      <c r="E228" s="296" t="s">
        <v>48</v>
      </c>
      <c r="F228" s="61" t="s">
        <v>27</v>
      </c>
      <c r="G228" s="62"/>
      <c r="H228" s="63">
        <f t="shared" ref="H228:H236" si="169">G228-I228</f>
        <v>0</v>
      </c>
      <c r="I228" s="64"/>
      <c r="J228" s="62"/>
      <c r="K228" s="63">
        <f t="shared" ref="K228:K236" si="170">J228-L228</f>
        <v>0</v>
      </c>
      <c r="L228" s="64"/>
      <c r="M228" s="62"/>
      <c r="N228" s="63">
        <f t="shared" ref="N228:N236" si="171">M228-O228</f>
        <v>0</v>
      </c>
      <c r="O228" s="64"/>
      <c r="P228" s="62"/>
      <c r="Q228" s="63">
        <f t="shared" ref="Q228:Q236" si="172">P228-R228</f>
        <v>0</v>
      </c>
      <c r="R228" s="64"/>
      <c r="S228" s="62"/>
      <c r="T228" s="63">
        <f t="shared" ref="T228:T236" si="173">S228-U228</f>
        <v>0</v>
      </c>
      <c r="U228" s="64"/>
      <c r="V228" s="62"/>
      <c r="W228" s="63">
        <f t="shared" ref="W228:W236" si="174">V228-X228</f>
        <v>0</v>
      </c>
      <c r="X228" s="64"/>
      <c r="Y228" s="62"/>
      <c r="Z228" s="63">
        <f t="shared" ref="Z228:Z236" si="175">Y228-AA228</f>
        <v>0</v>
      </c>
      <c r="AA228" s="64"/>
      <c r="AB228" s="62"/>
      <c r="AC228" s="63">
        <f t="shared" ref="AC228:AC236" si="176">AB228-AD228</f>
        <v>0</v>
      </c>
      <c r="AD228" s="64"/>
      <c r="AE228" s="62"/>
      <c r="AF228" s="63">
        <f t="shared" ref="AF228:AF236" si="177">AE228-AG228</f>
        <v>0</v>
      </c>
      <c r="AG228" s="64"/>
      <c r="AH228" s="62"/>
      <c r="AI228" s="75" t="s">
        <v>28</v>
      </c>
    </row>
    <row r="229" spans="1:35" hidden="1">
      <c r="A229" s="283"/>
      <c r="B229" s="313"/>
      <c r="C229" s="314"/>
      <c r="D229" s="301"/>
      <c r="E229" s="296"/>
      <c r="F229" s="61" t="s">
        <v>29</v>
      </c>
      <c r="G229" s="62"/>
      <c r="H229" s="65">
        <f t="shared" si="169"/>
        <v>0</v>
      </c>
      <c r="I229" s="66"/>
      <c r="J229" s="62"/>
      <c r="K229" s="65">
        <f t="shared" si="170"/>
        <v>0</v>
      </c>
      <c r="L229" s="66"/>
      <c r="M229" s="62"/>
      <c r="N229" s="65">
        <f t="shared" si="171"/>
        <v>0</v>
      </c>
      <c r="O229" s="66"/>
      <c r="P229" s="62"/>
      <c r="Q229" s="65">
        <f t="shared" si="172"/>
        <v>0</v>
      </c>
      <c r="R229" s="66"/>
      <c r="S229" s="62"/>
      <c r="T229" s="65">
        <f t="shared" si="173"/>
        <v>0</v>
      </c>
      <c r="U229" s="66"/>
      <c r="V229" s="62"/>
      <c r="W229" s="65">
        <f t="shared" si="174"/>
        <v>0</v>
      </c>
      <c r="X229" s="66"/>
      <c r="Y229" s="62"/>
      <c r="Z229" s="65">
        <f t="shared" si="175"/>
        <v>0</v>
      </c>
      <c r="AA229" s="66"/>
      <c r="AB229" s="62"/>
      <c r="AC229" s="65">
        <f t="shared" si="176"/>
        <v>0</v>
      </c>
      <c r="AD229" s="66"/>
      <c r="AE229" s="62"/>
      <c r="AF229" s="65">
        <f t="shared" si="177"/>
        <v>0</v>
      </c>
      <c r="AG229" s="66"/>
      <c r="AH229" s="62"/>
      <c r="AI229" s="154">
        <f>SUM(G228:G236,J228:J236,M228:M236,P228:P236,S228:S236,V228:V236,Y228:Y236,AB228:AB236,AE228:AE236)</f>
        <v>2589516</v>
      </c>
    </row>
    <row r="230" spans="1:35" hidden="1">
      <c r="A230" s="283"/>
      <c r="B230" s="313"/>
      <c r="C230" s="314"/>
      <c r="D230" s="301"/>
      <c r="E230" s="296"/>
      <c r="F230" s="61" t="s">
        <v>30</v>
      </c>
      <c r="G230" s="62"/>
      <c r="H230" s="65">
        <f t="shared" si="169"/>
        <v>0</v>
      </c>
      <c r="I230" s="66"/>
      <c r="J230" s="62"/>
      <c r="K230" s="65">
        <f t="shared" si="170"/>
        <v>0</v>
      </c>
      <c r="L230" s="66"/>
      <c r="M230" s="62"/>
      <c r="N230" s="65">
        <f t="shared" si="171"/>
        <v>0</v>
      </c>
      <c r="O230" s="66"/>
      <c r="P230" s="62"/>
      <c r="Q230" s="65">
        <f t="shared" si="172"/>
        <v>0</v>
      </c>
      <c r="R230" s="66"/>
      <c r="S230" s="62"/>
      <c r="T230" s="65">
        <f t="shared" si="173"/>
        <v>0</v>
      </c>
      <c r="U230" s="66"/>
      <c r="V230" s="62"/>
      <c r="W230" s="65">
        <f t="shared" si="174"/>
        <v>0</v>
      </c>
      <c r="X230" s="66"/>
      <c r="Y230" s="62"/>
      <c r="Z230" s="65">
        <f t="shared" si="175"/>
        <v>0</v>
      </c>
      <c r="AA230" s="66"/>
      <c r="AB230" s="62"/>
      <c r="AC230" s="65">
        <f t="shared" si="176"/>
        <v>0</v>
      </c>
      <c r="AD230" s="66"/>
      <c r="AE230" s="62"/>
      <c r="AF230" s="65">
        <f t="shared" si="177"/>
        <v>0</v>
      </c>
      <c r="AG230" s="66"/>
      <c r="AH230" s="62"/>
      <c r="AI230" s="76" t="s">
        <v>32</v>
      </c>
    </row>
    <row r="231" spans="1:35" hidden="1">
      <c r="A231" s="283"/>
      <c r="B231" s="313"/>
      <c r="C231" s="314"/>
      <c r="D231" s="301"/>
      <c r="E231" s="296"/>
      <c r="F231" s="61" t="s">
        <v>31</v>
      </c>
      <c r="G231" s="62"/>
      <c r="H231" s="65">
        <f t="shared" si="169"/>
        <v>0</v>
      </c>
      <c r="I231" s="66"/>
      <c r="J231" s="62"/>
      <c r="K231" s="65">
        <f t="shared" si="170"/>
        <v>0</v>
      </c>
      <c r="L231" s="66"/>
      <c r="M231" s="62"/>
      <c r="N231" s="65">
        <f t="shared" si="171"/>
        <v>0</v>
      </c>
      <c r="O231" s="66"/>
      <c r="P231" s="62"/>
      <c r="Q231" s="65">
        <f t="shared" si="172"/>
        <v>0</v>
      </c>
      <c r="R231" s="66"/>
      <c r="S231" s="62"/>
      <c r="T231" s="65">
        <f t="shared" si="173"/>
        <v>0</v>
      </c>
      <c r="U231" s="66"/>
      <c r="V231" s="62"/>
      <c r="W231" s="65">
        <f t="shared" si="174"/>
        <v>0</v>
      </c>
      <c r="X231" s="66"/>
      <c r="Y231" s="62"/>
      <c r="Z231" s="65">
        <f t="shared" si="175"/>
        <v>0</v>
      </c>
      <c r="AA231" s="66"/>
      <c r="AB231" s="62"/>
      <c r="AC231" s="65">
        <f t="shared" si="176"/>
        <v>0</v>
      </c>
      <c r="AD231" s="66"/>
      <c r="AE231" s="62"/>
      <c r="AF231" s="65">
        <f t="shared" si="177"/>
        <v>0</v>
      </c>
      <c r="AG231" s="66"/>
      <c r="AH231" s="62"/>
      <c r="AI231" s="154">
        <f>SUM(H228:H236,K228:K236,N228:N236,Q228:Q236,T228:T236,W228:W236,Z228:Z236,AC228:AC236,Z228:Z236,AF228:AF236)</f>
        <v>0</v>
      </c>
    </row>
    <row r="232" spans="1:35" ht="30" hidden="1" customHeight="1">
      <c r="A232" s="283"/>
      <c r="B232" s="313"/>
      <c r="C232" s="314"/>
      <c r="D232" s="301"/>
      <c r="E232" s="296"/>
      <c r="F232" s="61" t="s">
        <v>33</v>
      </c>
      <c r="G232" s="62"/>
      <c r="H232" s="65">
        <f t="shared" si="169"/>
        <v>0</v>
      </c>
      <c r="I232" s="66"/>
      <c r="J232" s="62"/>
      <c r="K232" s="65">
        <f t="shared" si="170"/>
        <v>0</v>
      </c>
      <c r="L232" s="66"/>
      <c r="M232" s="62"/>
      <c r="N232" s="65">
        <f t="shared" si="171"/>
        <v>0</v>
      </c>
      <c r="O232" s="66"/>
      <c r="P232" s="62"/>
      <c r="Q232" s="65">
        <f t="shared" si="172"/>
        <v>0</v>
      </c>
      <c r="R232" s="66"/>
      <c r="S232" s="62"/>
      <c r="T232" s="65">
        <f t="shared" si="173"/>
        <v>0</v>
      </c>
      <c r="U232" s="66"/>
      <c r="V232" s="62"/>
      <c r="W232" s="65">
        <f t="shared" si="174"/>
        <v>0</v>
      </c>
      <c r="X232" s="66"/>
      <c r="Y232" s="62"/>
      <c r="Z232" s="65">
        <f t="shared" si="175"/>
        <v>0</v>
      </c>
      <c r="AA232" s="66"/>
      <c r="AB232" s="62"/>
      <c r="AC232" s="65">
        <f t="shared" si="176"/>
        <v>0</v>
      </c>
      <c r="AD232" s="66"/>
      <c r="AE232" s="62"/>
      <c r="AF232" s="65">
        <f t="shared" si="177"/>
        <v>0</v>
      </c>
      <c r="AG232" s="66"/>
      <c r="AH232" s="62"/>
      <c r="AI232" s="76" t="s">
        <v>36</v>
      </c>
    </row>
    <row r="233" spans="1:35" hidden="1">
      <c r="A233" s="283"/>
      <c r="B233" s="313"/>
      <c r="C233" s="314"/>
      <c r="D233" s="301"/>
      <c r="E233" s="296"/>
      <c r="F233" s="61" t="s">
        <v>34</v>
      </c>
      <c r="G233" s="62"/>
      <c r="H233" s="65">
        <f t="shared" si="169"/>
        <v>0</v>
      </c>
      <c r="I233" s="66"/>
      <c r="J233" s="94">
        <v>2480353</v>
      </c>
      <c r="K233" s="95">
        <f t="shared" si="170"/>
        <v>0</v>
      </c>
      <c r="L233" s="96">
        <v>2480353</v>
      </c>
      <c r="M233" s="94">
        <v>49717</v>
      </c>
      <c r="N233" s="95">
        <f t="shared" si="171"/>
        <v>0</v>
      </c>
      <c r="O233" s="96">
        <v>49717</v>
      </c>
      <c r="P233" s="94">
        <v>59446</v>
      </c>
      <c r="Q233" s="95">
        <f t="shared" si="172"/>
        <v>0</v>
      </c>
      <c r="R233" s="96">
        <v>59446</v>
      </c>
      <c r="S233" s="62"/>
      <c r="T233" s="65">
        <f t="shared" si="173"/>
        <v>0</v>
      </c>
      <c r="U233" s="66"/>
      <c r="V233" s="62"/>
      <c r="W233" s="65">
        <f t="shared" si="174"/>
        <v>0</v>
      </c>
      <c r="X233" s="66"/>
      <c r="Y233" s="62"/>
      <c r="Z233" s="65">
        <f t="shared" si="175"/>
        <v>0</v>
      </c>
      <c r="AA233" s="66"/>
      <c r="AB233" s="62"/>
      <c r="AC233" s="65">
        <f t="shared" si="176"/>
        <v>0</v>
      </c>
      <c r="AD233" s="66"/>
      <c r="AE233" s="62"/>
      <c r="AF233" s="65">
        <f t="shared" si="177"/>
        <v>0</v>
      </c>
      <c r="AG233" s="66"/>
      <c r="AH233" s="62"/>
      <c r="AI233" s="154">
        <f>SUM(I228:I236,L228:L236,O228:O236,R228:R236,U228:U236,X228:X236,AA228:AA236,AD228:AD236,AG228:AG236)</f>
        <v>2589516</v>
      </c>
    </row>
    <row r="234" spans="1:35" hidden="1">
      <c r="A234" s="283"/>
      <c r="B234" s="313"/>
      <c r="C234" s="314"/>
      <c r="D234" s="301"/>
      <c r="E234" s="296"/>
      <c r="F234" s="61" t="s">
        <v>35</v>
      </c>
      <c r="G234" s="62"/>
      <c r="H234" s="65">
        <f t="shared" si="169"/>
        <v>0</v>
      </c>
      <c r="I234" s="66"/>
      <c r="J234" s="62"/>
      <c r="K234" s="65">
        <f t="shared" si="170"/>
        <v>0</v>
      </c>
      <c r="L234" s="66"/>
      <c r="M234" s="62"/>
      <c r="N234" s="65">
        <f t="shared" si="171"/>
        <v>0</v>
      </c>
      <c r="O234" s="66"/>
      <c r="P234" s="62"/>
      <c r="Q234" s="65">
        <f t="shared" si="172"/>
        <v>0</v>
      </c>
      <c r="R234" s="66"/>
      <c r="S234" s="62"/>
      <c r="T234" s="65">
        <f t="shared" si="173"/>
        <v>0</v>
      </c>
      <c r="U234" s="66"/>
      <c r="V234" s="62"/>
      <c r="W234" s="65">
        <f t="shared" si="174"/>
        <v>0</v>
      </c>
      <c r="X234" s="66"/>
      <c r="Y234" s="62"/>
      <c r="Z234" s="65">
        <f t="shared" si="175"/>
        <v>0</v>
      </c>
      <c r="AA234" s="66"/>
      <c r="AB234" s="62"/>
      <c r="AC234" s="65">
        <f t="shared" si="176"/>
        <v>0</v>
      </c>
      <c r="AD234" s="66"/>
      <c r="AE234" s="62"/>
      <c r="AF234" s="65">
        <f t="shared" si="177"/>
        <v>0</v>
      </c>
      <c r="AG234" s="66"/>
      <c r="AH234" s="62"/>
      <c r="AI234" s="76" t="s">
        <v>40</v>
      </c>
    </row>
    <row r="235" spans="1:35" hidden="1">
      <c r="A235" s="283"/>
      <c r="B235" s="313"/>
      <c r="C235" s="314"/>
      <c r="D235" s="301"/>
      <c r="E235" s="296"/>
      <c r="F235" s="61" t="s">
        <v>37</v>
      </c>
      <c r="G235" s="62"/>
      <c r="H235" s="65">
        <f t="shared" si="169"/>
        <v>0</v>
      </c>
      <c r="I235" s="66"/>
      <c r="J235" s="62"/>
      <c r="K235" s="65">
        <f t="shared" si="170"/>
        <v>0</v>
      </c>
      <c r="L235" s="66"/>
      <c r="M235" s="62"/>
      <c r="N235" s="65">
        <f t="shared" si="171"/>
        <v>0</v>
      </c>
      <c r="O235" s="66"/>
      <c r="P235" s="62"/>
      <c r="Q235" s="65">
        <f t="shared" si="172"/>
        <v>0</v>
      </c>
      <c r="R235" s="66"/>
      <c r="S235" s="62"/>
      <c r="T235" s="65">
        <f t="shared" si="173"/>
        <v>0</v>
      </c>
      <c r="U235" s="66"/>
      <c r="V235" s="62"/>
      <c r="W235" s="65">
        <f t="shared" si="174"/>
        <v>0</v>
      </c>
      <c r="X235" s="66"/>
      <c r="Y235" s="62"/>
      <c r="Z235" s="65">
        <f t="shared" si="175"/>
        <v>0</v>
      </c>
      <c r="AA235" s="66"/>
      <c r="AB235" s="62"/>
      <c r="AC235" s="65">
        <f t="shared" si="176"/>
        <v>0</v>
      </c>
      <c r="AD235" s="66"/>
      <c r="AE235" s="62"/>
      <c r="AF235" s="65">
        <f t="shared" si="177"/>
        <v>0</v>
      </c>
      <c r="AG235" s="66"/>
      <c r="AH235" s="62"/>
      <c r="AI235" s="155">
        <f>AI233/AI229</f>
        <v>1</v>
      </c>
    </row>
    <row r="236" spans="1:35" ht="30" hidden="1" customHeight="1" thickBot="1">
      <c r="A236" s="283"/>
      <c r="B236" s="313"/>
      <c r="C236" s="314"/>
      <c r="D236" s="301"/>
      <c r="E236" s="296"/>
      <c r="F236" s="173" t="s">
        <v>38</v>
      </c>
      <c r="G236" s="81"/>
      <c r="H236" s="82">
        <f t="shared" si="169"/>
        <v>0</v>
      </c>
      <c r="I236" s="83"/>
      <c r="J236" s="81"/>
      <c r="K236" s="82">
        <f t="shared" si="170"/>
        <v>0</v>
      </c>
      <c r="L236" s="83"/>
      <c r="M236" s="81"/>
      <c r="N236" s="82">
        <f t="shared" si="171"/>
        <v>0</v>
      </c>
      <c r="O236" s="83"/>
      <c r="P236" s="81"/>
      <c r="Q236" s="82">
        <f t="shared" si="172"/>
        <v>0</v>
      </c>
      <c r="R236" s="83"/>
      <c r="S236" s="81"/>
      <c r="T236" s="82">
        <f t="shared" si="173"/>
        <v>0</v>
      </c>
      <c r="U236" s="83"/>
      <c r="V236" s="81"/>
      <c r="W236" s="82">
        <f t="shared" si="174"/>
        <v>0</v>
      </c>
      <c r="X236" s="83"/>
      <c r="Y236" s="81"/>
      <c r="Z236" s="82">
        <f t="shared" si="175"/>
        <v>0</v>
      </c>
      <c r="AA236" s="83"/>
      <c r="AB236" s="81"/>
      <c r="AC236" s="82">
        <f t="shared" si="176"/>
        <v>0</v>
      </c>
      <c r="AD236" s="83"/>
      <c r="AE236" s="81"/>
      <c r="AF236" s="82">
        <f t="shared" si="177"/>
        <v>0</v>
      </c>
      <c r="AG236" s="83"/>
      <c r="AH236" s="81"/>
      <c r="AI236" s="164"/>
    </row>
    <row r="237" spans="1:35" ht="30" hidden="1" customHeight="1">
      <c r="A237" s="302" t="s">
        <v>13</v>
      </c>
      <c r="B237" s="303" t="s">
        <v>14</v>
      </c>
      <c r="C237" s="293" t="s">
        <v>15</v>
      </c>
      <c r="D237" s="303" t="s">
        <v>16</v>
      </c>
      <c r="E237" s="293" t="s">
        <v>17</v>
      </c>
      <c r="F237" s="304" t="s">
        <v>18</v>
      </c>
      <c r="G237" s="281" t="s">
        <v>19</v>
      </c>
      <c r="H237" s="293" t="s">
        <v>20</v>
      </c>
      <c r="I237" s="294" t="s">
        <v>21</v>
      </c>
      <c r="J237" s="281" t="s">
        <v>19</v>
      </c>
      <c r="K237" s="293" t="s">
        <v>20</v>
      </c>
      <c r="L237" s="294" t="s">
        <v>21</v>
      </c>
      <c r="M237" s="281" t="s">
        <v>19</v>
      </c>
      <c r="N237" s="293" t="s">
        <v>20</v>
      </c>
      <c r="O237" s="294" t="s">
        <v>21</v>
      </c>
      <c r="P237" s="281" t="s">
        <v>19</v>
      </c>
      <c r="Q237" s="293" t="s">
        <v>20</v>
      </c>
      <c r="R237" s="294" t="s">
        <v>21</v>
      </c>
      <c r="S237" s="281" t="s">
        <v>19</v>
      </c>
      <c r="T237" s="293" t="s">
        <v>20</v>
      </c>
      <c r="U237" s="294" t="s">
        <v>21</v>
      </c>
      <c r="V237" s="281" t="s">
        <v>19</v>
      </c>
      <c r="W237" s="293" t="s">
        <v>20</v>
      </c>
      <c r="X237" s="294" t="s">
        <v>21</v>
      </c>
      <c r="Y237" s="281" t="s">
        <v>19</v>
      </c>
      <c r="Z237" s="293" t="s">
        <v>20</v>
      </c>
      <c r="AA237" s="294" t="s">
        <v>21</v>
      </c>
      <c r="AB237" s="281" t="s">
        <v>19</v>
      </c>
      <c r="AC237" s="293" t="s">
        <v>20</v>
      </c>
      <c r="AD237" s="294" t="s">
        <v>21</v>
      </c>
      <c r="AE237" s="281" t="s">
        <v>19</v>
      </c>
      <c r="AF237" s="293" t="s">
        <v>20</v>
      </c>
      <c r="AG237" s="294" t="s">
        <v>21</v>
      </c>
      <c r="AH237" s="281" t="s">
        <v>19</v>
      </c>
      <c r="AI237" s="282" t="s">
        <v>22</v>
      </c>
    </row>
    <row r="238" spans="1:35" ht="30" hidden="1" customHeight="1">
      <c r="A238" s="302"/>
      <c r="B238" s="303"/>
      <c r="C238" s="293"/>
      <c r="D238" s="303"/>
      <c r="E238" s="293"/>
      <c r="F238" s="304"/>
      <c r="G238" s="281"/>
      <c r="H238" s="293"/>
      <c r="I238" s="294"/>
      <c r="J238" s="281"/>
      <c r="K238" s="293"/>
      <c r="L238" s="294"/>
      <c r="M238" s="281"/>
      <c r="N238" s="293"/>
      <c r="O238" s="294"/>
      <c r="P238" s="281"/>
      <c r="Q238" s="293"/>
      <c r="R238" s="294"/>
      <c r="S238" s="281"/>
      <c r="T238" s="293"/>
      <c r="U238" s="294"/>
      <c r="V238" s="281"/>
      <c r="W238" s="293"/>
      <c r="X238" s="294"/>
      <c r="Y238" s="281"/>
      <c r="Z238" s="293"/>
      <c r="AA238" s="294"/>
      <c r="AB238" s="281"/>
      <c r="AC238" s="293"/>
      <c r="AD238" s="294"/>
      <c r="AE238" s="281"/>
      <c r="AF238" s="293"/>
      <c r="AG238" s="294"/>
      <c r="AH238" s="281"/>
      <c r="AI238" s="282"/>
    </row>
    <row r="239" spans="1:35" ht="30" hidden="1" customHeight="1">
      <c r="A239" s="283" t="s">
        <v>88</v>
      </c>
      <c r="B239" s="313">
        <v>2119</v>
      </c>
      <c r="C239" s="314">
        <v>1382612</v>
      </c>
      <c r="D239" s="301" t="s">
        <v>89</v>
      </c>
      <c r="E239" s="296" t="s">
        <v>90</v>
      </c>
      <c r="F239" s="61" t="s">
        <v>27</v>
      </c>
      <c r="G239" s="62"/>
      <c r="H239" s="63">
        <f t="shared" ref="H239:H247" si="178">G239-I239</f>
        <v>0</v>
      </c>
      <c r="I239" s="64"/>
      <c r="J239" s="62"/>
      <c r="K239" s="63">
        <f t="shared" ref="K239:K247" si="179">J239-L239</f>
        <v>0</v>
      </c>
      <c r="L239" s="64"/>
      <c r="M239" s="62"/>
      <c r="N239" s="63">
        <f t="shared" ref="N239:N247" si="180">M239-O239</f>
        <v>0</v>
      </c>
      <c r="O239" s="64"/>
      <c r="P239" s="62"/>
      <c r="Q239" s="63">
        <f>P239-R239</f>
        <v>0</v>
      </c>
      <c r="R239" s="64"/>
      <c r="S239" s="62"/>
      <c r="T239" s="63">
        <f t="shared" ref="T239:T247" si="181">S239-U239</f>
        <v>0</v>
      </c>
      <c r="U239" s="64"/>
      <c r="V239" s="62"/>
      <c r="W239" s="63">
        <f t="shared" ref="W239:W247" si="182">V239-X239</f>
        <v>0</v>
      </c>
      <c r="X239" s="64"/>
      <c r="Y239" s="62"/>
      <c r="Z239" s="63">
        <f t="shared" ref="Z239:Z247" si="183">Y239-AA239</f>
        <v>0</v>
      </c>
      <c r="AA239" s="64"/>
      <c r="AB239" s="62"/>
      <c r="AC239" s="63">
        <f t="shared" ref="AC239:AC247" si="184">AB239-AD239</f>
        <v>0</v>
      </c>
      <c r="AD239" s="64"/>
      <c r="AE239" s="62"/>
      <c r="AF239" s="63">
        <f t="shared" ref="AF239:AF247" si="185">AE239-AG239</f>
        <v>0</v>
      </c>
      <c r="AG239" s="64"/>
      <c r="AH239" s="62"/>
      <c r="AI239" s="75" t="s">
        <v>28</v>
      </c>
    </row>
    <row r="240" spans="1:35" hidden="1">
      <c r="A240" s="283"/>
      <c r="B240" s="313"/>
      <c r="C240" s="314"/>
      <c r="D240" s="301"/>
      <c r="E240" s="296"/>
      <c r="F240" s="61" t="s">
        <v>29</v>
      </c>
      <c r="G240" s="62"/>
      <c r="H240" s="65">
        <f t="shared" si="178"/>
        <v>0</v>
      </c>
      <c r="I240" s="66"/>
      <c r="J240" s="62"/>
      <c r="K240" s="65">
        <f t="shared" si="179"/>
        <v>0</v>
      </c>
      <c r="L240" s="66"/>
      <c r="M240" s="94">
        <v>985600</v>
      </c>
      <c r="N240" s="95">
        <f t="shared" si="180"/>
        <v>0</v>
      </c>
      <c r="O240" s="96">
        <v>985600</v>
      </c>
      <c r="P240" s="3"/>
      <c r="Q240" s="11"/>
      <c r="R240" s="12"/>
      <c r="S240" s="62"/>
      <c r="T240" s="65">
        <f t="shared" si="181"/>
        <v>0</v>
      </c>
      <c r="U240" s="66"/>
      <c r="V240" s="62"/>
      <c r="W240" s="65">
        <f t="shared" si="182"/>
        <v>0</v>
      </c>
      <c r="X240" s="66"/>
      <c r="Y240" s="62"/>
      <c r="Z240" s="65">
        <f t="shared" si="183"/>
        <v>0</v>
      </c>
      <c r="AA240" s="66"/>
      <c r="AB240" s="62"/>
      <c r="AC240" s="65">
        <f t="shared" si="184"/>
        <v>0</v>
      </c>
      <c r="AD240" s="66"/>
      <c r="AE240" s="62"/>
      <c r="AF240" s="65">
        <f t="shared" si="185"/>
        <v>0</v>
      </c>
      <c r="AG240" s="66"/>
      <c r="AH240" s="62"/>
      <c r="AI240" s="154">
        <f>SUM(G239:G247,J239:J247,M239:M247,P239:P247,S239:S247,V239:V247,Y239:Y247,AB239:AB247,AE239:AE247)</f>
        <v>2171642</v>
      </c>
    </row>
    <row r="241" spans="1:35" hidden="1">
      <c r="A241" s="283"/>
      <c r="B241" s="313"/>
      <c r="C241" s="314"/>
      <c r="D241" s="301"/>
      <c r="E241" s="296"/>
      <c r="F241" s="61" t="s">
        <v>30</v>
      </c>
      <c r="G241" s="62"/>
      <c r="H241" s="65">
        <f t="shared" si="178"/>
        <v>0</v>
      </c>
      <c r="I241" s="66"/>
      <c r="J241" s="62"/>
      <c r="K241" s="65">
        <f t="shared" si="179"/>
        <v>0</v>
      </c>
      <c r="L241" s="66"/>
      <c r="M241" s="62"/>
      <c r="N241" s="65">
        <f t="shared" si="180"/>
        <v>0</v>
      </c>
      <c r="O241" s="66"/>
      <c r="P241" s="62"/>
      <c r="Q241" s="65">
        <f t="shared" ref="Q241:Q247" si="186">P241-R241</f>
        <v>0</v>
      </c>
      <c r="R241" s="66"/>
      <c r="S241" s="62"/>
      <c r="T241" s="65">
        <f t="shared" si="181"/>
        <v>0</v>
      </c>
      <c r="U241" s="66"/>
      <c r="V241" s="62"/>
      <c r="W241" s="65">
        <f t="shared" si="182"/>
        <v>0</v>
      </c>
      <c r="X241" s="66"/>
      <c r="Y241" s="62"/>
      <c r="Z241" s="65">
        <f t="shared" si="183"/>
        <v>0</v>
      </c>
      <c r="AA241" s="66"/>
      <c r="AB241" s="62"/>
      <c r="AC241" s="65">
        <f t="shared" si="184"/>
        <v>0</v>
      </c>
      <c r="AD241" s="66"/>
      <c r="AE241" s="62"/>
      <c r="AF241" s="65">
        <f t="shared" si="185"/>
        <v>0</v>
      </c>
      <c r="AG241" s="66"/>
      <c r="AH241" s="62"/>
      <c r="AI241" s="76" t="s">
        <v>32</v>
      </c>
    </row>
    <row r="242" spans="1:35" hidden="1">
      <c r="A242" s="283"/>
      <c r="B242" s="313"/>
      <c r="C242" s="314"/>
      <c r="D242" s="301"/>
      <c r="E242" s="296"/>
      <c r="F242" s="61" t="s">
        <v>31</v>
      </c>
      <c r="G242" s="62"/>
      <c r="H242" s="65">
        <f t="shared" si="178"/>
        <v>0</v>
      </c>
      <c r="I242" s="66"/>
      <c r="J242" s="62"/>
      <c r="K242" s="65">
        <f t="shared" si="179"/>
        <v>0</v>
      </c>
      <c r="L242" s="66"/>
      <c r="M242" s="62"/>
      <c r="N242" s="65">
        <f t="shared" si="180"/>
        <v>0</v>
      </c>
      <c r="O242" s="66"/>
      <c r="P242" s="62"/>
      <c r="Q242" s="65">
        <f t="shared" si="186"/>
        <v>0</v>
      </c>
      <c r="R242" s="66"/>
      <c r="S242" s="62"/>
      <c r="T242" s="65">
        <f t="shared" si="181"/>
        <v>0</v>
      </c>
      <c r="U242" s="66"/>
      <c r="V242" s="62"/>
      <c r="W242" s="65">
        <f t="shared" si="182"/>
        <v>0</v>
      </c>
      <c r="X242" s="66"/>
      <c r="Y242" s="62"/>
      <c r="Z242" s="65">
        <f t="shared" si="183"/>
        <v>0</v>
      </c>
      <c r="AA242" s="66"/>
      <c r="AB242" s="62"/>
      <c r="AC242" s="65">
        <f t="shared" si="184"/>
        <v>0</v>
      </c>
      <c r="AD242" s="66"/>
      <c r="AE242" s="62"/>
      <c r="AF242" s="65">
        <f t="shared" si="185"/>
        <v>0</v>
      </c>
      <c r="AG242" s="66"/>
      <c r="AH242" s="62"/>
      <c r="AI242" s="154">
        <f>SUM(H239:H247,K239:K247,N239:N247,Q239:Q247,T239:T247,W239:W247,Z239:Z247,AC239:AC247,Z239:Z247,AF239:AF247)</f>
        <v>0</v>
      </c>
    </row>
    <row r="243" spans="1:35" hidden="1">
      <c r="A243" s="283"/>
      <c r="B243" s="313"/>
      <c r="C243" s="314"/>
      <c r="D243" s="301"/>
      <c r="E243" s="296"/>
      <c r="F243" s="61" t="s">
        <v>33</v>
      </c>
      <c r="G243" s="62"/>
      <c r="H243" s="65">
        <f t="shared" si="178"/>
        <v>0</v>
      </c>
      <c r="I243" s="66"/>
      <c r="J243" s="62"/>
      <c r="K243" s="65">
        <f t="shared" si="179"/>
        <v>0</v>
      </c>
      <c r="L243" s="66"/>
      <c r="M243" s="62"/>
      <c r="N243" s="65">
        <f t="shared" si="180"/>
        <v>0</v>
      </c>
      <c r="O243" s="66"/>
      <c r="P243" s="62"/>
      <c r="Q243" s="65">
        <f t="shared" si="186"/>
        <v>0</v>
      </c>
      <c r="R243" s="66"/>
      <c r="S243" s="62"/>
      <c r="T243" s="65">
        <f t="shared" si="181"/>
        <v>0</v>
      </c>
      <c r="U243" s="66"/>
      <c r="V243" s="62"/>
      <c r="W243" s="65">
        <f t="shared" si="182"/>
        <v>0</v>
      </c>
      <c r="X243" s="66"/>
      <c r="Y243" s="62"/>
      <c r="Z243" s="65">
        <f t="shared" si="183"/>
        <v>0</v>
      </c>
      <c r="AA243" s="66"/>
      <c r="AB243" s="62"/>
      <c r="AC243" s="65">
        <f t="shared" si="184"/>
        <v>0</v>
      </c>
      <c r="AD243" s="66"/>
      <c r="AE243" s="62"/>
      <c r="AF243" s="65">
        <f t="shared" si="185"/>
        <v>0</v>
      </c>
      <c r="AG243" s="66"/>
      <c r="AH243" s="62"/>
      <c r="AI243" s="76" t="s">
        <v>36</v>
      </c>
    </row>
    <row r="244" spans="1:35" hidden="1">
      <c r="A244" s="283"/>
      <c r="B244" s="313"/>
      <c r="C244" s="314"/>
      <c r="D244" s="301"/>
      <c r="E244" s="296"/>
      <c r="F244" s="61" t="s">
        <v>34</v>
      </c>
      <c r="G244" s="62"/>
      <c r="H244" s="65">
        <f t="shared" si="178"/>
        <v>0</v>
      </c>
      <c r="I244" s="66"/>
      <c r="J244" s="62"/>
      <c r="K244" s="65">
        <f t="shared" si="179"/>
        <v>0</v>
      </c>
      <c r="L244" s="66"/>
      <c r="M244" s="94">
        <v>1154552</v>
      </c>
      <c r="N244" s="95">
        <f t="shared" si="180"/>
        <v>0</v>
      </c>
      <c r="O244" s="96">
        <v>1154552</v>
      </c>
      <c r="P244" s="94">
        <v>31490</v>
      </c>
      <c r="Q244" s="95">
        <f t="shared" si="186"/>
        <v>0</v>
      </c>
      <c r="R244" s="96">
        <v>31490</v>
      </c>
      <c r="S244" s="62"/>
      <c r="T244" s="65">
        <f t="shared" si="181"/>
        <v>0</v>
      </c>
      <c r="U244" s="66"/>
      <c r="V244" s="62"/>
      <c r="W244" s="65">
        <f t="shared" si="182"/>
        <v>0</v>
      </c>
      <c r="X244" s="66"/>
      <c r="Y244" s="62"/>
      <c r="Z244" s="65">
        <f t="shared" si="183"/>
        <v>0</v>
      </c>
      <c r="AA244" s="66"/>
      <c r="AB244" s="62"/>
      <c r="AC244" s="65">
        <f t="shared" si="184"/>
        <v>0</v>
      </c>
      <c r="AD244" s="66"/>
      <c r="AE244" s="62"/>
      <c r="AF244" s="65">
        <f t="shared" si="185"/>
        <v>0</v>
      </c>
      <c r="AG244" s="66"/>
      <c r="AH244" s="62"/>
      <c r="AI244" s="154">
        <f>SUM(I239:I247,L239:L247,O239:O247,R239:R247,U239:U247,X239:X247,AA239:AA247,AD239:AD247,AG239:AG247)</f>
        <v>2171642</v>
      </c>
    </row>
    <row r="245" spans="1:35" hidden="1">
      <c r="A245" s="283"/>
      <c r="B245" s="313"/>
      <c r="C245" s="314"/>
      <c r="D245" s="301"/>
      <c r="E245" s="296"/>
      <c r="F245" s="61" t="s">
        <v>35</v>
      </c>
      <c r="G245" s="62"/>
      <c r="H245" s="65">
        <f t="shared" si="178"/>
        <v>0</v>
      </c>
      <c r="I245" s="66"/>
      <c r="J245" s="62"/>
      <c r="K245" s="65">
        <f t="shared" si="179"/>
        <v>0</v>
      </c>
      <c r="L245" s="66"/>
      <c r="M245" s="62"/>
      <c r="N245" s="65">
        <f t="shared" si="180"/>
        <v>0</v>
      </c>
      <c r="O245" s="66"/>
      <c r="P245" s="62"/>
      <c r="Q245" s="65">
        <f t="shared" si="186"/>
        <v>0</v>
      </c>
      <c r="R245" s="66"/>
      <c r="S245" s="62"/>
      <c r="T245" s="65">
        <f t="shared" si="181"/>
        <v>0</v>
      </c>
      <c r="U245" s="66"/>
      <c r="V245" s="62"/>
      <c r="W245" s="65">
        <f t="shared" si="182"/>
        <v>0</v>
      </c>
      <c r="X245" s="66"/>
      <c r="Y245" s="62"/>
      <c r="Z245" s="65">
        <f t="shared" si="183"/>
        <v>0</v>
      </c>
      <c r="AA245" s="66"/>
      <c r="AB245" s="62"/>
      <c r="AC245" s="65">
        <f t="shared" si="184"/>
        <v>0</v>
      </c>
      <c r="AD245" s="66"/>
      <c r="AE245" s="62"/>
      <c r="AF245" s="65">
        <f t="shared" si="185"/>
        <v>0</v>
      </c>
      <c r="AG245" s="66"/>
      <c r="AH245" s="62"/>
      <c r="AI245" s="76" t="s">
        <v>40</v>
      </c>
    </row>
    <row r="246" spans="1:35" hidden="1">
      <c r="A246" s="283"/>
      <c r="B246" s="313"/>
      <c r="C246" s="314"/>
      <c r="D246" s="301"/>
      <c r="E246" s="296"/>
      <c r="F246" s="61" t="s">
        <v>37</v>
      </c>
      <c r="G246" s="62"/>
      <c r="H246" s="65">
        <f t="shared" si="178"/>
        <v>0</v>
      </c>
      <c r="I246" s="66"/>
      <c r="J246" s="62"/>
      <c r="K246" s="65">
        <f t="shared" si="179"/>
        <v>0</v>
      </c>
      <c r="L246" s="66"/>
      <c r="M246" s="62"/>
      <c r="N246" s="65">
        <f t="shared" si="180"/>
        <v>0</v>
      </c>
      <c r="O246" s="66"/>
      <c r="P246" s="62"/>
      <c r="Q246" s="65">
        <f t="shared" si="186"/>
        <v>0</v>
      </c>
      <c r="R246" s="66"/>
      <c r="S246" s="62"/>
      <c r="T246" s="65">
        <f t="shared" si="181"/>
        <v>0</v>
      </c>
      <c r="U246" s="66"/>
      <c r="V246" s="62"/>
      <c r="W246" s="65">
        <f t="shared" si="182"/>
        <v>0</v>
      </c>
      <c r="X246" s="66"/>
      <c r="Y246" s="62"/>
      <c r="Z246" s="65">
        <f t="shared" si="183"/>
        <v>0</v>
      </c>
      <c r="AA246" s="66"/>
      <c r="AB246" s="62"/>
      <c r="AC246" s="65">
        <f t="shared" si="184"/>
        <v>0</v>
      </c>
      <c r="AD246" s="66"/>
      <c r="AE246" s="62"/>
      <c r="AF246" s="65">
        <f t="shared" si="185"/>
        <v>0</v>
      </c>
      <c r="AG246" s="66"/>
      <c r="AH246" s="62"/>
      <c r="AI246" s="155">
        <f>AI244/AI240</f>
        <v>1</v>
      </c>
    </row>
    <row r="247" spans="1:35" ht="15.75" hidden="1" thickBot="1">
      <c r="A247" s="283"/>
      <c r="B247" s="313"/>
      <c r="C247" s="314"/>
      <c r="D247" s="301"/>
      <c r="E247" s="296"/>
      <c r="F247" s="173" t="s">
        <v>38</v>
      </c>
      <c r="G247" s="81"/>
      <c r="H247" s="82">
        <f t="shared" si="178"/>
        <v>0</v>
      </c>
      <c r="I247" s="83"/>
      <c r="J247" s="81"/>
      <c r="K247" s="82">
        <f t="shared" si="179"/>
        <v>0</v>
      </c>
      <c r="L247" s="83"/>
      <c r="M247" s="81"/>
      <c r="N247" s="82">
        <f t="shared" si="180"/>
        <v>0</v>
      </c>
      <c r="O247" s="83"/>
      <c r="P247" s="81"/>
      <c r="Q247" s="82">
        <f t="shared" si="186"/>
        <v>0</v>
      </c>
      <c r="R247" s="83"/>
      <c r="S247" s="81"/>
      <c r="T247" s="82">
        <f t="shared" si="181"/>
        <v>0</v>
      </c>
      <c r="U247" s="83"/>
      <c r="V247" s="81"/>
      <c r="W247" s="82">
        <f t="shared" si="182"/>
        <v>0</v>
      </c>
      <c r="X247" s="83"/>
      <c r="Y247" s="81"/>
      <c r="Z247" s="82">
        <f t="shared" si="183"/>
        <v>0</v>
      </c>
      <c r="AA247" s="83"/>
      <c r="AB247" s="81"/>
      <c r="AC247" s="82">
        <f t="shared" si="184"/>
        <v>0</v>
      </c>
      <c r="AD247" s="83"/>
      <c r="AE247" s="81"/>
      <c r="AF247" s="82">
        <f t="shared" si="185"/>
        <v>0</v>
      </c>
      <c r="AG247" s="83"/>
      <c r="AH247" s="81"/>
      <c r="AI247" s="164"/>
    </row>
    <row r="248" spans="1:35" ht="30" hidden="1" customHeight="1">
      <c r="A248" s="305" t="s">
        <v>13</v>
      </c>
      <c r="B248" s="306" t="s">
        <v>14</v>
      </c>
      <c r="C248" s="293" t="s">
        <v>15</v>
      </c>
      <c r="D248" s="306" t="s">
        <v>16</v>
      </c>
      <c r="E248" s="307" t="s">
        <v>17</v>
      </c>
      <c r="F248" s="304" t="s">
        <v>18</v>
      </c>
      <c r="G248" s="311" t="s">
        <v>19</v>
      </c>
      <c r="H248" s="307" t="s">
        <v>20</v>
      </c>
      <c r="I248" s="318" t="s">
        <v>21</v>
      </c>
      <c r="J248" s="319" t="s">
        <v>19</v>
      </c>
      <c r="K248" s="307" t="s">
        <v>20</v>
      </c>
      <c r="L248" s="318" t="s">
        <v>21</v>
      </c>
      <c r="M248" s="319" t="s">
        <v>19</v>
      </c>
      <c r="N248" s="307" t="s">
        <v>20</v>
      </c>
      <c r="O248" s="318" t="s">
        <v>21</v>
      </c>
      <c r="P248" s="319" t="s">
        <v>19</v>
      </c>
      <c r="Q248" s="307" t="s">
        <v>20</v>
      </c>
      <c r="R248" s="318" t="s">
        <v>21</v>
      </c>
      <c r="S248" s="319" t="s">
        <v>19</v>
      </c>
      <c r="T248" s="307" t="s">
        <v>20</v>
      </c>
      <c r="U248" s="318" t="s">
        <v>21</v>
      </c>
      <c r="V248" s="319" t="s">
        <v>19</v>
      </c>
      <c r="W248" s="307" t="s">
        <v>20</v>
      </c>
      <c r="X248" s="318" t="s">
        <v>21</v>
      </c>
      <c r="Y248" s="319" t="s">
        <v>19</v>
      </c>
      <c r="Z248" s="307" t="s">
        <v>20</v>
      </c>
      <c r="AA248" s="318" t="s">
        <v>21</v>
      </c>
      <c r="AB248" s="319" t="s">
        <v>19</v>
      </c>
      <c r="AC248" s="307" t="s">
        <v>20</v>
      </c>
      <c r="AD248" s="318" t="s">
        <v>21</v>
      </c>
      <c r="AE248" s="319" t="s">
        <v>19</v>
      </c>
      <c r="AF248" s="307" t="s">
        <v>20</v>
      </c>
      <c r="AG248" s="318" t="s">
        <v>21</v>
      </c>
      <c r="AH248" s="320" t="s">
        <v>19</v>
      </c>
      <c r="AI248" s="282" t="s">
        <v>22</v>
      </c>
    </row>
    <row r="249" spans="1:35" ht="30" hidden="1" customHeight="1">
      <c r="A249" s="305"/>
      <c r="B249" s="306"/>
      <c r="C249" s="293"/>
      <c r="D249" s="306"/>
      <c r="E249" s="307"/>
      <c r="F249" s="304"/>
      <c r="G249" s="311"/>
      <c r="H249" s="307"/>
      <c r="I249" s="318"/>
      <c r="J249" s="319"/>
      <c r="K249" s="307"/>
      <c r="L249" s="318"/>
      <c r="M249" s="319"/>
      <c r="N249" s="307"/>
      <c r="O249" s="318"/>
      <c r="P249" s="319"/>
      <c r="Q249" s="307"/>
      <c r="R249" s="318"/>
      <c r="S249" s="319"/>
      <c r="T249" s="307"/>
      <c r="U249" s="318"/>
      <c r="V249" s="319"/>
      <c r="W249" s="307"/>
      <c r="X249" s="318"/>
      <c r="Y249" s="319"/>
      <c r="Z249" s="307"/>
      <c r="AA249" s="318"/>
      <c r="AB249" s="319"/>
      <c r="AC249" s="307"/>
      <c r="AD249" s="318"/>
      <c r="AE249" s="319"/>
      <c r="AF249" s="307"/>
      <c r="AG249" s="318"/>
      <c r="AH249" s="320"/>
      <c r="AI249" s="282"/>
    </row>
    <row r="250" spans="1:35" ht="30" hidden="1" customHeight="1">
      <c r="A250" s="283" t="s">
        <v>91</v>
      </c>
      <c r="B250" s="313" t="s">
        <v>92</v>
      </c>
      <c r="C250" s="314" t="s">
        <v>93</v>
      </c>
      <c r="D250" s="301" t="s">
        <v>94</v>
      </c>
      <c r="E250" s="296" t="s">
        <v>48</v>
      </c>
      <c r="F250" s="61" t="s">
        <v>27</v>
      </c>
      <c r="G250" s="67"/>
      <c r="H250" s="63">
        <f t="shared" ref="H250:H258" si="187">G250-I250</f>
        <v>0</v>
      </c>
      <c r="I250" s="64"/>
      <c r="J250" s="62"/>
      <c r="K250" s="63">
        <f t="shared" ref="K250:K258" si="188">J250-L250</f>
        <v>0</v>
      </c>
      <c r="L250" s="64"/>
      <c r="M250" s="62"/>
      <c r="N250" s="63">
        <f t="shared" ref="N250:N258" si="189">M250-O250</f>
        <v>0</v>
      </c>
      <c r="O250" s="64"/>
      <c r="P250" s="62"/>
      <c r="Q250" s="63">
        <f t="shared" ref="Q250:Q258" si="190">P250-R250</f>
        <v>0</v>
      </c>
      <c r="R250" s="64"/>
      <c r="S250" s="62"/>
      <c r="T250" s="63">
        <f t="shared" ref="T250:T258" si="191">S250-U250</f>
        <v>0</v>
      </c>
      <c r="U250" s="64"/>
      <c r="V250" s="62"/>
      <c r="W250" s="63">
        <f t="shared" ref="W250:W258" si="192">V250-X250</f>
        <v>0</v>
      </c>
      <c r="X250" s="64"/>
      <c r="Y250" s="62"/>
      <c r="Z250" s="63">
        <f t="shared" ref="Z250:Z258" si="193">Y250-AA250</f>
        <v>0</v>
      </c>
      <c r="AA250" s="64"/>
      <c r="AB250" s="62"/>
      <c r="AC250" s="63">
        <f t="shared" ref="AC250:AC258" si="194">AB250-AD250</f>
        <v>0</v>
      </c>
      <c r="AD250" s="64"/>
      <c r="AE250" s="62"/>
      <c r="AF250" s="63">
        <f t="shared" ref="AF250:AF258" si="195">AE250-AG250</f>
        <v>0</v>
      </c>
      <c r="AG250" s="64"/>
      <c r="AH250" s="68"/>
      <c r="AI250" s="75" t="s">
        <v>28</v>
      </c>
    </row>
    <row r="251" spans="1:35" hidden="1">
      <c r="A251" s="283"/>
      <c r="B251" s="313"/>
      <c r="C251" s="314"/>
      <c r="D251" s="301"/>
      <c r="E251" s="296"/>
      <c r="F251" s="61" t="s">
        <v>29</v>
      </c>
      <c r="G251" s="67"/>
      <c r="H251" s="65">
        <f t="shared" si="187"/>
        <v>0</v>
      </c>
      <c r="I251" s="66"/>
      <c r="J251" s="62"/>
      <c r="K251" s="65">
        <f t="shared" si="188"/>
        <v>0</v>
      </c>
      <c r="L251" s="66"/>
      <c r="M251" s="62"/>
      <c r="N251" s="65">
        <f t="shared" si="189"/>
        <v>0</v>
      </c>
      <c r="O251" s="66"/>
      <c r="P251" s="62"/>
      <c r="Q251" s="65">
        <f t="shared" si="190"/>
        <v>0</v>
      </c>
      <c r="R251" s="66"/>
      <c r="S251" s="62"/>
      <c r="T251" s="65">
        <f t="shared" si="191"/>
        <v>0</v>
      </c>
      <c r="U251" s="66"/>
      <c r="V251" s="62"/>
      <c r="W251" s="65">
        <f t="shared" si="192"/>
        <v>0</v>
      </c>
      <c r="X251" s="66"/>
      <c r="Y251" s="62"/>
      <c r="Z251" s="65">
        <f t="shared" si="193"/>
        <v>0</v>
      </c>
      <c r="AA251" s="66"/>
      <c r="AB251" s="62"/>
      <c r="AC251" s="65">
        <f t="shared" si="194"/>
        <v>0</v>
      </c>
      <c r="AD251" s="66"/>
      <c r="AE251" s="62"/>
      <c r="AF251" s="65">
        <f t="shared" si="195"/>
        <v>0</v>
      </c>
      <c r="AG251" s="66"/>
      <c r="AH251" s="68"/>
      <c r="AI251" s="154">
        <f>SUM(G250:G258,J250:J258,M250:M258,P250:P258,S250:S258,V250:V258,Y250:Y258,AB250:AB258,AE250:AE258)</f>
        <v>404306</v>
      </c>
    </row>
    <row r="252" spans="1:35" hidden="1">
      <c r="A252" s="283"/>
      <c r="B252" s="313"/>
      <c r="C252" s="314"/>
      <c r="D252" s="301"/>
      <c r="E252" s="296"/>
      <c r="F252" s="61" t="s">
        <v>30</v>
      </c>
      <c r="G252" s="67"/>
      <c r="H252" s="65">
        <f t="shared" si="187"/>
        <v>0</v>
      </c>
      <c r="I252" s="66"/>
      <c r="J252" s="62"/>
      <c r="K252" s="65">
        <f t="shared" si="188"/>
        <v>0</v>
      </c>
      <c r="L252" s="66"/>
      <c r="M252" s="62"/>
      <c r="N252" s="65">
        <f t="shared" si="189"/>
        <v>0</v>
      </c>
      <c r="O252" s="66"/>
      <c r="P252" s="62"/>
      <c r="Q252" s="65">
        <f t="shared" si="190"/>
        <v>0</v>
      </c>
      <c r="R252" s="66"/>
      <c r="S252" s="62"/>
      <c r="T252" s="65">
        <f t="shared" si="191"/>
        <v>0</v>
      </c>
      <c r="U252" s="66"/>
      <c r="V252" s="62"/>
      <c r="W252" s="65">
        <f t="shared" si="192"/>
        <v>0</v>
      </c>
      <c r="X252" s="66"/>
      <c r="Y252" s="62"/>
      <c r="Z252" s="65">
        <f t="shared" si="193"/>
        <v>0</v>
      </c>
      <c r="AA252" s="66"/>
      <c r="AB252" s="62"/>
      <c r="AC252" s="65">
        <f t="shared" si="194"/>
        <v>0</v>
      </c>
      <c r="AD252" s="66"/>
      <c r="AE252" s="62"/>
      <c r="AF252" s="65">
        <f t="shared" si="195"/>
        <v>0</v>
      </c>
      <c r="AG252" s="66"/>
      <c r="AH252" s="68"/>
      <c r="AI252" s="76" t="s">
        <v>32</v>
      </c>
    </row>
    <row r="253" spans="1:35" hidden="1">
      <c r="A253" s="283"/>
      <c r="B253" s="313"/>
      <c r="C253" s="314"/>
      <c r="D253" s="301"/>
      <c r="E253" s="296"/>
      <c r="F253" s="61" t="s">
        <v>31</v>
      </c>
      <c r="G253" s="67"/>
      <c r="H253" s="65">
        <f t="shared" si="187"/>
        <v>0</v>
      </c>
      <c r="I253" s="66"/>
      <c r="J253" s="62"/>
      <c r="K253" s="65">
        <f t="shared" si="188"/>
        <v>0</v>
      </c>
      <c r="L253" s="66"/>
      <c r="M253" s="62"/>
      <c r="N253" s="65">
        <f t="shared" si="189"/>
        <v>0</v>
      </c>
      <c r="O253" s="66"/>
      <c r="P253" s="62"/>
      <c r="Q253" s="65">
        <f t="shared" si="190"/>
        <v>0</v>
      </c>
      <c r="R253" s="66"/>
      <c r="S253" s="62"/>
      <c r="T253" s="65">
        <f t="shared" si="191"/>
        <v>0</v>
      </c>
      <c r="U253" s="66"/>
      <c r="V253" s="62"/>
      <c r="W253" s="65">
        <f t="shared" si="192"/>
        <v>0</v>
      </c>
      <c r="X253" s="66"/>
      <c r="Y253" s="62"/>
      <c r="Z253" s="65">
        <f t="shared" si="193"/>
        <v>0</v>
      </c>
      <c r="AA253" s="66"/>
      <c r="AB253" s="62"/>
      <c r="AC253" s="65">
        <f t="shared" si="194"/>
        <v>0</v>
      </c>
      <c r="AD253" s="66"/>
      <c r="AE253" s="62"/>
      <c r="AF253" s="65">
        <f t="shared" si="195"/>
        <v>0</v>
      </c>
      <c r="AG253" s="66"/>
      <c r="AH253" s="68"/>
      <c r="AI253" s="154">
        <f>SUM(H250:H258,K250:K258,N250:N258,Q250:Q258,T250:T258,W250:W258,Z250:Z258,AC250:AC258,Z250:Z258,AF250:AF258)</f>
        <v>0</v>
      </c>
    </row>
    <row r="254" spans="1:35" hidden="1">
      <c r="A254" s="283"/>
      <c r="B254" s="313"/>
      <c r="C254" s="314"/>
      <c r="D254" s="301"/>
      <c r="E254" s="296"/>
      <c r="F254" s="61" t="s">
        <v>33</v>
      </c>
      <c r="G254" s="67"/>
      <c r="H254" s="65">
        <f t="shared" si="187"/>
        <v>0</v>
      </c>
      <c r="I254" s="66"/>
      <c r="J254" s="62"/>
      <c r="K254" s="65">
        <f t="shared" si="188"/>
        <v>0</v>
      </c>
      <c r="L254" s="66"/>
      <c r="M254" s="62"/>
      <c r="N254" s="65">
        <f t="shared" si="189"/>
        <v>0</v>
      </c>
      <c r="O254" s="66"/>
      <c r="P254" s="62"/>
      <c r="Q254" s="65">
        <f t="shared" si="190"/>
        <v>0</v>
      </c>
      <c r="R254" s="66"/>
      <c r="S254" s="62"/>
      <c r="T254" s="65">
        <f t="shared" si="191"/>
        <v>0</v>
      </c>
      <c r="U254" s="66"/>
      <c r="V254" s="62"/>
      <c r="W254" s="65">
        <f t="shared" si="192"/>
        <v>0</v>
      </c>
      <c r="X254" s="66"/>
      <c r="Y254" s="62"/>
      <c r="Z254" s="65">
        <f t="shared" si="193"/>
        <v>0</v>
      </c>
      <c r="AA254" s="66"/>
      <c r="AB254" s="62"/>
      <c r="AC254" s="65">
        <f t="shared" si="194"/>
        <v>0</v>
      </c>
      <c r="AD254" s="66"/>
      <c r="AE254" s="62"/>
      <c r="AF254" s="65">
        <f t="shared" si="195"/>
        <v>0</v>
      </c>
      <c r="AG254" s="66"/>
      <c r="AH254" s="68"/>
      <c r="AI254" s="76" t="s">
        <v>36</v>
      </c>
    </row>
    <row r="255" spans="1:35" hidden="1">
      <c r="A255" s="283"/>
      <c r="B255" s="313"/>
      <c r="C255" s="314"/>
      <c r="D255" s="301"/>
      <c r="E255" s="296"/>
      <c r="F255" s="61" t="s">
        <v>34</v>
      </c>
      <c r="G255" s="67"/>
      <c r="H255" s="65">
        <f t="shared" si="187"/>
        <v>0</v>
      </c>
      <c r="I255" s="66"/>
      <c r="J255" s="94">
        <v>404306</v>
      </c>
      <c r="K255" s="95">
        <f t="shared" si="188"/>
        <v>0</v>
      </c>
      <c r="L255" s="96">
        <v>404306</v>
      </c>
      <c r="M255" s="62"/>
      <c r="N255" s="65">
        <f t="shared" si="189"/>
        <v>0</v>
      </c>
      <c r="O255" s="66"/>
      <c r="P255" s="62"/>
      <c r="Q255" s="65">
        <f t="shared" si="190"/>
        <v>0</v>
      </c>
      <c r="R255" s="66"/>
      <c r="S255" s="62"/>
      <c r="T255" s="65">
        <f t="shared" si="191"/>
        <v>0</v>
      </c>
      <c r="U255" s="66"/>
      <c r="V255" s="62"/>
      <c r="W255" s="65">
        <f t="shared" si="192"/>
        <v>0</v>
      </c>
      <c r="X255" s="66"/>
      <c r="Y255" s="62"/>
      <c r="Z255" s="65">
        <f t="shared" si="193"/>
        <v>0</v>
      </c>
      <c r="AA255" s="66"/>
      <c r="AB255" s="62"/>
      <c r="AC255" s="65">
        <f t="shared" si="194"/>
        <v>0</v>
      </c>
      <c r="AD255" s="66"/>
      <c r="AE255" s="62"/>
      <c r="AF255" s="65">
        <f t="shared" si="195"/>
        <v>0</v>
      </c>
      <c r="AG255" s="66"/>
      <c r="AH255" s="68"/>
      <c r="AI255" s="154">
        <f>SUM(I250:I258,L250:L258,O250:O258,R250:R258,U250:U258,X250:X258,AA250:AA258,AD250:AD258,AG250:AG258)</f>
        <v>404306</v>
      </c>
    </row>
    <row r="256" spans="1:35" hidden="1">
      <c r="A256" s="283"/>
      <c r="B256" s="313"/>
      <c r="C256" s="314"/>
      <c r="D256" s="301"/>
      <c r="E256" s="296"/>
      <c r="F256" s="61" t="s">
        <v>35</v>
      </c>
      <c r="G256" s="67"/>
      <c r="H256" s="65">
        <f t="shared" si="187"/>
        <v>0</v>
      </c>
      <c r="I256" s="66"/>
      <c r="J256" s="62"/>
      <c r="K256" s="65">
        <f t="shared" si="188"/>
        <v>0</v>
      </c>
      <c r="L256" s="66"/>
      <c r="M256" s="62"/>
      <c r="N256" s="65">
        <f t="shared" si="189"/>
        <v>0</v>
      </c>
      <c r="O256" s="66"/>
      <c r="P256" s="62"/>
      <c r="Q256" s="65">
        <f t="shared" si="190"/>
        <v>0</v>
      </c>
      <c r="R256" s="66"/>
      <c r="S256" s="62"/>
      <c r="T256" s="65">
        <f t="shared" si="191"/>
        <v>0</v>
      </c>
      <c r="U256" s="66"/>
      <c r="V256" s="62"/>
      <c r="W256" s="65">
        <f t="shared" si="192"/>
        <v>0</v>
      </c>
      <c r="X256" s="66"/>
      <c r="Y256" s="62"/>
      <c r="Z256" s="65">
        <f t="shared" si="193"/>
        <v>0</v>
      </c>
      <c r="AA256" s="66"/>
      <c r="AB256" s="62"/>
      <c r="AC256" s="65">
        <f t="shared" si="194"/>
        <v>0</v>
      </c>
      <c r="AD256" s="66"/>
      <c r="AE256" s="62"/>
      <c r="AF256" s="65">
        <f t="shared" si="195"/>
        <v>0</v>
      </c>
      <c r="AG256" s="66"/>
      <c r="AH256" s="68"/>
      <c r="AI256" s="76" t="s">
        <v>40</v>
      </c>
    </row>
    <row r="257" spans="1:35" hidden="1">
      <c r="A257" s="283"/>
      <c r="B257" s="313"/>
      <c r="C257" s="314"/>
      <c r="D257" s="301"/>
      <c r="E257" s="296"/>
      <c r="F257" s="61" t="s">
        <v>37</v>
      </c>
      <c r="G257" s="67"/>
      <c r="H257" s="65">
        <f t="shared" si="187"/>
        <v>0</v>
      </c>
      <c r="I257" s="66"/>
      <c r="J257" s="62"/>
      <c r="K257" s="65">
        <f t="shared" si="188"/>
        <v>0</v>
      </c>
      <c r="L257" s="66"/>
      <c r="M257" s="62"/>
      <c r="N257" s="65">
        <f t="shared" si="189"/>
        <v>0</v>
      </c>
      <c r="O257" s="66"/>
      <c r="P257" s="62"/>
      <c r="Q257" s="65">
        <f t="shared" si="190"/>
        <v>0</v>
      </c>
      <c r="R257" s="66"/>
      <c r="S257" s="62"/>
      <c r="T257" s="65">
        <f t="shared" si="191"/>
        <v>0</v>
      </c>
      <c r="U257" s="66"/>
      <c r="V257" s="62"/>
      <c r="W257" s="65">
        <f t="shared" si="192"/>
        <v>0</v>
      </c>
      <c r="X257" s="66"/>
      <c r="Y257" s="62"/>
      <c r="Z257" s="65">
        <f t="shared" si="193"/>
        <v>0</v>
      </c>
      <c r="AA257" s="66"/>
      <c r="AB257" s="62"/>
      <c r="AC257" s="65">
        <f t="shared" si="194"/>
        <v>0</v>
      </c>
      <c r="AD257" s="66"/>
      <c r="AE257" s="62"/>
      <c r="AF257" s="65">
        <f t="shared" si="195"/>
        <v>0</v>
      </c>
      <c r="AG257" s="66"/>
      <c r="AH257" s="68"/>
      <c r="AI257" s="155">
        <f>AI255/AI251</f>
        <v>1</v>
      </c>
    </row>
    <row r="258" spans="1:35" ht="15.75" hidden="1" thickBot="1">
      <c r="A258" s="283"/>
      <c r="B258" s="313"/>
      <c r="C258" s="314"/>
      <c r="D258" s="301"/>
      <c r="E258" s="296"/>
      <c r="F258" s="173" t="s">
        <v>38</v>
      </c>
      <c r="G258" s="89"/>
      <c r="H258" s="82">
        <f t="shared" si="187"/>
        <v>0</v>
      </c>
      <c r="I258" s="83"/>
      <c r="J258" s="81"/>
      <c r="K258" s="82">
        <f t="shared" si="188"/>
        <v>0</v>
      </c>
      <c r="L258" s="83"/>
      <c r="M258" s="81"/>
      <c r="N258" s="82">
        <f t="shared" si="189"/>
        <v>0</v>
      </c>
      <c r="O258" s="83"/>
      <c r="P258" s="81"/>
      <c r="Q258" s="82">
        <f t="shared" si="190"/>
        <v>0</v>
      </c>
      <c r="R258" s="83"/>
      <c r="S258" s="81"/>
      <c r="T258" s="82">
        <f t="shared" si="191"/>
        <v>0</v>
      </c>
      <c r="U258" s="83"/>
      <c r="V258" s="81"/>
      <c r="W258" s="82">
        <f t="shared" si="192"/>
        <v>0</v>
      </c>
      <c r="X258" s="83"/>
      <c r="Y258" s="81"/>
      <c r="Z258" s="82">
        <f t="shared" si="193"/>
        <v>0</v>
      </c>
      <c r="AA258" s="83"/>
      <c r="AB258" s="81"/>
      <c r="AC258" s="82">
        <f t="shared" si="194"/>
        <v>0</v>
      </c>
      <c r="AD258" s="83"/>
      <c r="AE258" s="81"/>
      <c r="AF258" s="82">
        <f t="shared" si="195"/>
        <v>0</v>
      </c>
      <c r="AG258" s="83"/>
      <c r="AH258" s="97"/>
      <c r="AI258" s="164"/>
    </row>
    <row r="259" spans="1:35" ht="15" customHeight="1" thickBot="1">
      <c r="A259" s="302" t="s">
        <v>13</v>
      </c>
      <c r="B259" s="303" t="s">
        <v>14</v>
      </c>
      <c r="C259" s="293" t="s">
        <v>15</v>
      </c>
      <c r="D259" s="303" t="s">
        <v>16</v>
      </c>
      <c r="E259" s="293" t="s">
        <v>17</v>
      </c>
      <c r="F259" s="304" t="s">
        <v>18</v>
      </c>
      <c r="G259" s="321" t="s">
        <v>19</v>
      </c>
      <c r="H259" s="293" t="s">
        <v>20</v>
      </c>
      <c r="I259" s="294" t="s">
        <v>21</v>
      </c>
      <c r="J259" s="281" t="s">
        <v>19</v>
      </c>
      <c r="K259" s="293" t="s">
        <v>20</v>
      </c>
      <c r="L259" s="294" t="s">
        <v>21</v>
      </c>
      <c r="M259" s="281" t="s">
        <v>19</v>
      </c>
      <c r="N259" s="293" t="s">
        <v>20</v>
      </c>
      <c r="O259" s="294" t="s">
        <v>21</v>
      </c>
      <c r="P259" s="281" t="s">
        <v>19</v>
      </c>
      <c r="Q259" s="293" t="s">
        <v>20</v>
      </c>
      <c r="R259" s="294" t="s">
        <v>21</v>
      </c>
      <c r="S259" s="281" t="s">
        <v>19</v>
      </c>
      <c r="T259" s="293" t="s">
        <v>20</v>
      </c>
      <c r="U259" s="294" t="s">
        <v>21</v>
      </c>
      <c r="V259" s="281" t="s">
        <v>19</v>
      </c>
      <c r="W259" s="293" t="s">
        <v>20</v>
      </c>
      <c r="X259" s="294" t="s">
        <v>21</v>
      </c>
      <c r="Y259" s="281" t="s">
        <v>19</v>
      </c>
      <c r="Z259" s="293" t="s">
        <v>20</v>
      </c>
      <c r="AA259" s="294" t="s">
        <v>21</v>
      </c>
      <c r="AB259" s="281" t="s">
        <v>19</v>
      </c>
      <c r="AC259" s="293" t="s">
        <v>20</v>
      </c>
      <c r="AD259" s="294" t="s">
        <v>21</v>
      </c>
      <c r="AE259" s="281" t="s">
        <v>19</v>
      </c>
      <c r="AF259" s="293" t="s">
        <v>20</v>
      </c>
      <c r="AG259" s="294" t="s">
        <v>21</v>
      </c>
      <c r="AH259" s="316" t="s">
        <v>19</v>
      </c>
      <c r="AI259" s="282" t="s">
        <v>22</v>
      </c>
    </row>
    <row r="260" spans="1:35" ht="15" customHeight="1">
      <c r="A260" s="302"/>
      <c r="B260" s="303"/>
      <c r="C260" s="293"/>
      <c r="D260" s="303"/>
      <c r="E260" s="293"/>
      <c r="F260" s="304"/>
      <c r="G260" s="321"/>
      <c r="H260" s="293"/>
      <c r="I260" s="294"/>
      <c r="J260" s="281"/>
      <c r="K260" s="293"/>
      <c r="L260" s="294"/>
      <c r="M260" s="281"/>
      <c r="N260" s="293"/>
      <c r="O260" s="294"/>
      <c r="P260" s="281"/>
      <c r="Q260" s="293"/>
      <c r="R260" s="294"/>
      <c r="S260" s="281"/>
      <c r="T260" s="293"/>
      <c r="U260" s="294"/>
      <c r="V260" s="281"/>
      <c r="W260" s="293"/>
      <c r="X260" s="294"/>
      <c r="Y260" s="281"/>
      <c r="Z260" s="293"/>
      <c r="AA260" s="294"/>
      <c r="AB260" s="281"/>
      <c r="AC260" s="293"/>
      <c r="AD260" s="294"/>
      <c r="AE260" s="281"/>
      <c r="AF260" s="293"/>
      <c r="AG260" s="294"/>
      <c r="AH260" s="316"/>
      <c r="AI260" s="282"/>
    </row>
    <row r="261" spans="1:35" ht="15" customHeight="1">
      <c r="A261" s="283" t="s">
        <v>95</v>
      </c>
      <c r="B261" s="317" t="s">
        <v>96</v>
      </c>
      <c r="C261" s="314" t="s">
        <v>97</v>
      </c>
      <c r="D261" s="301" t="s">
        <v>98</v>
      </c>
      <c r="E261" s="296" t="s">
        <v>48</v>
      </c>
      <c r="F261" s="61" t="s">
        <v>27</v>
      </c>
      <c r="G261" s="67"/>
      <c r="H261" s="63">
        <f t="shared" ref="H261:H269" si="196">G261-I261</f>
        <v>0</v>
      </c>
      <c r="I261" s="64"/>
      <c r="J261" s="62"/>
      <c r="K261" s="63">
        <f t="shared" ref="K261:K269" si="197">J261-L261</f>
        <v>0</v>
      </c>
      <c r="L261" s="64"/>
      <c r="M261" s="62"/>
      <c r="N261" s="63">
        <f t="shared" ref="N261:N269" si="198">M261-O261</f>
        <v>0</v>
      </c>
      <c r="O261" s="64"/>
      <c r="P261" s="62"/>
      <c r="Q261" s="63">
        <f t="shared" ref="Q261:Q269" si="199">P261-R261</f>
        <v>0</v>
      </c>
      <c r="R261" s="64"/>
      <c r="S261" s="62"/>
      <c r="T261" s="63">
        <f t="shared" ref="T261:T269" si="200">S261-U261</f>
        <v>0</v>
      </c>
      <c r="U261" s="64"/>
      <c r="V261" s="62"/>
      <c r="W261" s="63">
        <f t="shared" ref="W261:W269" si="201">V261-X261</f>
        <v>0</v>
      </c>
      <c r="X261" s="64"/>
      <c r="Y261" s="62"/>
      <c r="Z261" s="63">
        <f t="shared" ref="Z261:Z269" si="202">Y261-AA261</f>
        <v>0</v>
      </c>
      <c r="AA261" s="64"/>
      <c r="AB261" s="62"/>
      <c r="AC261" s="63">
        <f t="shared" ref="AC261:AC269" si="203">AB261-AD261</f>
        <v>0</v>
      </c>
      <c r="AD261" s="64"/>
      <c r="AE261" s="62"/>
      <c r="AF261" s="63">
        <f t="shared" ref="AF261:AF269" si="204">AE261-AG261</f>
        <v>0</v>
      </c>
      <c r="AG261" s="64"/>
      <c r="AH261" s="68"/>
      <c r="AI261" s="75" t="s">
        <v>28</v>
      </c>
    </row>
    <row r="262" spans="1:35">
      <c r="A262" s="283"/>
      <c r="B262" s="317"/>
      <c r="C262" s="314"/>
      <c r="D262" s="301"/>
      <c r="E262" s="296"/>
      <c r="F262" s="61" t="s">
        <v>29</v>
      </c>
      <c r="G262" s="67"/>
      <c r="H262" s="65">
        <f t="shared" si="196"/>
        <v>0</v>
      </c>
      <c r="I262" s="66"/>
      <c r="J262" s="94">
        <v>190240</v>
      </c>
      <c r="K262" s="95">
        <f t="shared" si="197"/>
        <v>0</v>
      </c>
      <c r="L262" s="96">
        <v>190240</v>
      </c>
      <c r="M262" s="62"/>
      <c r="N262" s="65">
        <f t="shared" si="198"/>
        <v>0</v>
      </c>
      <c r="O262" s="66"/>
      <c r="P262" s="62"/>
      <c r="Q262" s="65">
        <f t="shared" si="199"/>
        <v>0</v>
      </c>
      <c r="R262" s="66"/>
      <c r="S262" s="94">
        <f>SUM(49882+3811)</f>
        <v>53693</v>
      </c>
      <c r="T262" s="95">
        <f t="shared" si="200"/>
        <v>53693</v>
      </c>
      <c r="U262" s="96"/>
      <c r="V262" s="62"/>
      <c r="W262" s="65">
        <f t="shared" si="201"/>
        <v>0</v>
      </c>
      <c r="X262" s="66"/>
      <c r="Y262" s="62"/>
      <c r="Z262" s="65">
        <f t="shared" si="202"/>
        <v>0</v>
      </c>
      <c r="AA262" s="66"/>
      <c r="AB262" s="62"/>
      <c r="AC262" s="65">
        <f t="shared" si="203"/>
        <v>0</v>
      </c>
      <c r="AD262" s="66"/>
      <c r="AE262" s="62"/>
      <c r="AF262" s="65">
        <f t="shared" si="204"/>
        <v>0</v>
      </c>
      <c r="AG262" s="66"/>
      <c r="AH262" s="68"/>
      <c r="AI262" s="154">
        <f>SUM(G261:G269,J261:J269,M261:M269,P261:P269,S261:S269,V261:V269,Y261:Y269,AB261:AB269,AE261:AE269)</f>
        <v>8817532</v>
      </c>
    </row>
    <row r="263" spans="1:35">
      <c r="A263" s="283"/>
      <c r="B263" s="317"/>
      <c r="C263" s="314"/>
      <c r="D263" s="301"/>
      <c r="E263" s="296"/>
      <c r="F263" s="61" t="s">
        <v>30</v>
      </c>
      <c r="G263" s="67"/>
      <c r="H263" s="65">
        <f t="shared" si="196"/>
        <v>0</v>
      </c>
      <c r="I263" s="66"/>
      <c r="J263" s="62"/>
      <c r="K263" s="65">
        <f t="shared" si="197"/>
        <v>0</v>
      </c>
      <c r="L263" s="66"/>
      <c r="M263" s="62"/>
      <c r="N263" s="65">
        <f t="shared" si="198"/>
        <v>0</v>
      </c>
      <c r="O263" s="66"/>
      <c r="P263" s="62"/>
      <c r="Q263" s="65">
        <f t="shared" si="199"/>
        <v>0</v>
      </c>
      <c r="R263" s="66"/>
      <c r="S263" s="62"/>
      <c r="T263" s="65">
        <f t="shared" si="200"/>
        <v>0</v>
      </c>
      <c r="U263" s="66"/>
      <c r="V263" s="62"/>
      <c r="W263" s="65">
        <f t="shared" si="201"/>
        <v>0</v>
      </c>
      <c r="X263" s="66"/>
      <c r="Y263" s="62"/>
      <c r="Z263" s="65">
        <f t="shared" si="202"/>
        <v>0</v>
      </c>
      <c r="AA263" s="66"/>
      <c r="AB263" s="62"/>
      <c r="AC263" s="65">
        <f t="shared" si="203"/>
        <v>0</v>
      </c>
      <c r="AD263" s="66"/>
      <c r="AE263" s="62"/>
      <c r="AF263" s="65">
        <f t="shared" si="204"/>
        <v>0</v>
      </c>
      <c r="AG263" s="66"/>
      <c r="AH263" s="68"/>
      <c r="AI263" s="76" t="s">
        <v>32</v>
      </c>
    </row>
    <row r="264" spans="1:35">
      <c r="A264" s="283"/>
      <c r="B264" s="317"/>
      <c r="C264" s="314"/>
      <c r="D264" s="301"/>
      <c r="E264" s="296"/>
      <c r="F264" s="61" t="s">
        <v>31</v>
      </c>
      <c r="G264" s="67"/>
      <c r="H264" s="65">
        <f t="shared" si="196"/>
        <v>0</v>
      </c>
      <c r="I264" s="66"/>
      <c r="J264" s="94">
        <v>543589</v>
      </c>
      <c r="K264" s="95">
        <f t="shared" si="197"/>
        <v>0</v>
      </c>
      <c r="L264" s="96">
        <v>543589</v>
      </c>
      <c r="M264" s="62"/>
      <c r="N264" s="65">
        <f t="shared" si="198"/>
        <v>0</v>
      </c>
      <c r="O264" s="66"/>
      <c r="P264" s="94">
        <v>186931</v>
      </c>
      <c r="Q264" s="95">
        <f t="shared" si="199"/>
        <v>0</v>
      </c>
      <c r="R264" s="96">
        <v>186931</v>
      </c>
      <c r="S264" s="62"/>
      <c r="T264" s="65">
        <f t="shared" si="200"/>
        <v>0</v>
      </c>
      <c r="U264" s="66"/>
      <c r="V264" s="62"/>
      <c r="W264" s="65">
        <f t="shared" si="201"/>
        <v>0</v>
      </c>
      <c r="X264" s="66"/>
      <c r="Y264" s="62"/>
      <c r="Z264" s="65">
        <f t="shared" si="202"/>
        <v>0</v>
      </c>
      <c r="AA264" s="66"/>
      <c r="AB264" s="62"/>
      <c r="AC264" s="65">
        <f t="shared" si="203"/>
        <v>0</v>
      </c>
      <c r="AD264" s="66"/>
      <c r="AE264" s="62"/>
      <c r="AF264" s="65">
        <f t="shared" si="204"/>
        <v>0</v>
      </c>
      <c r="AG264" s="66"/>
      <c r="AH264" s="68"/>
      <c r="AI264" s="154">
        <f>SUM(H261:H269,K261:K269,N261:N269,Q261:Q269,T261:T269,W261:W269,Z261:Z269,AC261:AC269,Z261:Z269,AF261:AF269)</f>
        <v>4416420</v>
      </c>
    </row>
    <row r="265" spans="1:35">
      <c r="A265" s="283"/>
      <c r="B265" s="317"/>
      <c r="C265" s="314"/>
      <c r="D265" s="301"/>
      <c r="E265" s="296"/>
      <c r="F265" s="61" t="s">
        <v>33</v>
      </c>
      <c r="G265" s="67"/>
      <c r="H265" s="65">
        <f t="shared" si="196"/>
        <v>0</v>
      </c>
      <c r="I265" s="66"/>
      <c r="J265" s="94">
        <v>384074</v>
      </c>
      <c r="K265" s="95">
        <f t="shared" si="197"/>
        <v>0</v>
      </c>
      <c r="L265" s="96">
        <v>384074</v>
      </c>
      <c r="M265" s="62"/>
      <c r="N265" s="65">
        <f t="shared" si="198"/>
        <v>0</v>
      </c>
      <c r="O265" s="66"/>
      <c r="P265" s="62"/>
      <c r="Q265" s="65">
        <f t="shared" si="199"/>
        <v>0</v>
      </c>
      <c r="R265" s="66"/>
      <c r="S265" s="62"/>
      <c r="T265" s="65">
        <f t="shared" si="200"/>
        <v>0</v>
      </c>
      <c r="U265" s="66"/>
      <c r="V265" s="62"/>
      <c r="W265" s="65">
        <f t="shared" si="201"/>
        <v>0</v>
      </c>
      <c r="X265" s="66"/>
      <c r="Y265" s="62"/>
      <c r="Z265" s="65">
        <f t="shared" si="202"/>
        <v>0</v>
      </c>
      <c r="AA265" s="66"/>
      <c r="AB265" s="94">
        <v>640000</v>
      </c>
      <c r="AC265" s="95">
        <f t="shared" si="203"/>
        <v>640000</v>
      </c>
      <c r="AD265" s="96"/>
      <c r="AE265" s="62"/>
      <c r="AF265" s="65">
        <f t="shared" si="204"/>
        <v>0</v>
      </c>
      <c r="AG265" s="66"/>
      <c r="AH265" s="68"/>
      <c r="AI265" s="76" t="s">
        <v>36</v>
      </c>
    </row>
    <row r="266" spans="1:35">
      <c r="A266" s="283"/>
      <c r="B266" s="317"/>
      <c r="C266" s="314"/>
      <c r="D266" s="301"/>
      <c r="E266" s="296"/>
      <c r="F266" s="61" t="s">
        <v>34</v>
      </c>
      <c r="G266" s="67"/>
      <c r="H266" s="65">
        <f t="shared" si="196"/>
        <v>0</v>
      </c>
      <c r="I266" s="66"/>
      <c r="J266" s="94">
        <f>SUM(3142727-384074)</f>
        <v>2758653</v>
      </c>
      <c r="K266" s="95">
        <f t="shared" si="197"/>
        <v>0</v>
      </c>
      <c r="L266" s="96">
        <f>SUM(2452093+306560)</f>
        <v>2758653</v>
      </c>
      <c r="M266" s="62"/>
      <c r="N266" s="65">
        <f t="shared" si="198"/>
        <v>0</v>
      </c>
      <c r="O266" s="66"/>
      <c r="P266" s="94">
        <f>SUM(253632+134720)</f>
        <v>388352</v>
      </c>
      <c r="Q266" s="95">
        <f t="shared" si="199"/>
        <v>50727</v>
      </c>
      <c r="R266" s="96">
        <v>337625</v>
      </c>
      <c r="S266" s="62"/>
      <c r="T266" s="65">
        <f t="shared" si="200"/>
        <v>0</v>
      </c>
      <c r="U266" s="66"/>
      <c r="V266" s="62"/>
      <c r="W266" s="65">
        <f t="shared" si="201"/>
        <v>0</v>
      </c>
      <c r="X266" s="66"/>
      <c r="Y266" s="62"/>
      <c r="Z266" s="65">
        <f t="shared" si="202"/>
        <v>0</v>
      </c>
      <c r="AA266" s="66"/>
      <c r="AB266" s="62"/>
      <c r="AC266" s="65">
        <f t="shared" si="203"/>
        <v>0</v>
      </c>
      <c r="AD266" s="66"/>
      <c r="AE266" s="94">
        <v>3672000</v>
      </c>
      <c r="AF266" s="95">
        <f t="shared" si="204"/>
        <v>3672000</v>
      </c>
      <c r="AG266" s="96"/>
      <c r="AH266" s="68"/>
      <c r="AI266" s="154">
        <f>SUM(I261:I269,L261:L269,O261:O269,R261:R269,U261:U269,X261:X269,AA261:AA269,AD261:AD269,AG261:AG269)</f>
        <v>4401112</v>
      </c>
    </row>
    <row r="267" spans="1:35">
      <c r="A267" s="283"/>
      <c r="B267" s="317"/>
      <c r="C267" s="314"/>
      <c r="D267" s="301"/>
      <c r="E267" s="296"/>
      <c r="F267" s="61" t="s">
        <v>35</v>
      </c>
      <c r="G267" s="67"/>
      <c r="H267" s="65">
        <f t="shared" si="196"/>
        <v>0</v>
      </c>
      <c r="I267" s="66"/>
      <c r="J267" s="62"/>
      <c r="K267" s="65">
        <f t="shared" si="197"/>
        <v>0</v>
      </c>
      <c r="L267" s="66"/>
      <c r="M267" s="62"/>
      <c r="N267" s="65">
        <f t="shared" si="198"/>
        <v>0</v>
      </c>
      <c r="O267" s="66"/>
      <c r="P267" s="62"/>
      <c r="Q267" s="65">
        <f t="shared" si="199"/>
        <v>0</v>
      </c>
      <c r="R267" s="66"/>
      <c r="S267" s="62"/>
      <c r="T267" s="65">
        <f t="shared" si="200"/>
        <v>0</v>
      </c>
      <c r="U267" s="66"/>
      <c r="V267" s="62"/>
      <c r="W267" s="65">
        <f t="shared" si="201"/>
        <v>0</v>
      </c>
      <c r="X267" s="66"/>
      <c r="Y267" s="62"/>
      <c r="Z267" s="65">
        <f t="shared" si="202"/>
        <v>0</v>
      </c>
      <c r="AA267" s="66"/>
      <c r="AB267" s="62"/>
      <c r="AC267" s="65">
        <f t="shared" si="203"/>
        <v>0</v>
      </c>
      <c r="AD267" s="66"/>
      <c r="AE267" s="62"/>
      <c r="AF267" s="65">
        <f t="shared" si="204"/>
        <v>0</v>
      </c>
      <c r="AG267" s="66"/>
      <c r="AH267" s="68"/>
      <c r="AI267" s="76" t="s">
        <v>40</v>
      </c>
    </row>
    <row r="268" spans="1:35">
      <c r="A268" s="283"/>
      <c r="B268" s="317"/>
      <c r="C268" s="314"/>
      <c r="D268" s="301"/>
      <c r="E268" s="296"/>
      <c r="F268" s="61" t="s">
        <v>37</v>
      </c>
      <c r="G268" s="67"/>
      <c r="H268" s="65">
        <f t="shared" si="196"/>
        <v>0</v>
      </c>
      <c r="I268" s="66"/>
      <c r="J268" s="62"/>
      <c r="K268" s="65">
        <f t="shared" si="197"/>
        <v>0</v>
      </c>
      <c r="L268" s="66"/>
      <c r="M268" s="62"/>
      <c r="N268" s="65">
        <f t="shared" si="198"/>
        <v>0</v>
      </c>
      <c r="O268" s="66"/>
      <c r="P268" s="62"/>
      <c r="Q268" s="65">
        <f t="shared" si="199"/>
        <v>0</v>
      </c>
      <c r="R268" s="66"/>
      <c r="S268" s="62"/>
      <c r="T268" s="65">
        <f t="shared" si="200"/>
        <v>0</v>
      </c>
      <c r="U268" s="66"/>
      <c r="V268" s="62"/>
      <c r="W268" s="65">
        <f t="shared" si="201"/>
        <v>0</v>
      </c>
      <c r="X268" s="66"/>
      <c r="Y268" s="62"/>
      <c r="Z268" s="65">
        <f t="shared" si="202"/>
        <v>0</v>
      </c>
      <c r="AA268" s="66"/>
      <c r="AB268" s="62"/>
      <c r="AC268" s="65">
        <f t="shared" si="203"/>
        <v>0</v>
      </c>
      <c r="AD268" s="66"/>
      <c r="AE268" s="62"/>
      <c r="AF268" s="65">
        <f t="shared" si="204"/>
        <v>0</v>
      </c>
      <c r="AG268" s="66"/>
      <c r="AH268" s="68"/>
      <c r="AI268" s="155">
        <f>AI266/AI262</f>
        <v>0.49913195665181598</v>
      </c>
    </row>
    <row r="269" spans="1:35" ht="15.75" thickBot="1">
      <c r="A269" s="283"/>
      <c r="B269" s="317"/>
      <c r="C269" s="314"/>
      <c r="D269" s="301"/>
      <c r="E269" s="296"/>
      <c r="F269" s="174" t="s">
        <v>38</v>
      </c>
      <c r="G269" s="70"/>
      <c r="H269" s="71">
        <f t="shared" si="196"/>
        <v>0</v>
      </c>
      <c r="I269" s="72"/>
      <c r="J269" s="73"/>
      <c r="K269" s="71">
        <f t="shared" si="197"/>
        <v>0</v>
      </c>
      <c r="L269" s="72"/>
      <c r="M269" s="73"/>
      <c r="N269" s="71">
        <f t="shared" si="198"/>
        <v>0</v>
      </c>
      <c r="O269" s="72"/>
      <c r="P269" s="73"/>
      <c r="Q269" s="71">
        <f t="shared" si="199"/>
        <v>0</v>
      </c>
      <c r="R269" s="72"/>
      <c r="S269" s="73"/>
      <c r="T269" s="71">
        <f t="shared" si="200"/>
        <v>0</v>
      </c>
      <c r="U269" s="72"/>
      <c r="V269" s="73"/>
      <c r="W269" s="71">
        <f t="shared" si="201"/>
        <v>0</v>
      </c>
      <c r="X269" s="72"/>
      <c r="Y269" s="73"/>
      <c r="Z269" s="71">
        <f t="shared" si="202"/>
        <v>0</v>
      </c>
      <c r="AA269" s="72"/>
      <c r="AB269" s="73"/>
      <c r="AC269" s="71">
        <f t="shared" si="203"/>
        <v>0</v>
      </c>
      <c r="AD269" s="72"/>
      <c r="AE269" s="73"/>
      <c r="AF269" s="71">
        <f t="shared" si="204"/>
        <v>0</v>
      </c>
      <c r="AG269" s="72"/>
      <c r="AH269" s="74"/>
      <c r="AI269" s="167"/>
    </row>
    <row r="270" spans="1:35" ht="30" hidden="1" customHeight="1">
      <c r="A270" s="305" t="s">
        <v>13</v>
      </c>
      <c r="B270" s="306" t="s">
        <v>14</v>
      </c>
      <c r="C270" s="307" t="s">
        <v>15</v>
      </c>
      <c r="D270" s="306" t="s">
        <v>16</v>
      </c>
      <c r="E270" s="307" t="s">
        <v>17</v>
      </c>
      <c r="F270" s="308" t="s">
        <v>18</v>
      </c>
      <c r="G270" s="309" t="s">
        <v>19</v>
      </c>
      <c r="H270" s="307" t="s">
        <v>20</v>
      </c>
      <c r="I270" s="310" t="s">
        <v>21</v>
      </c>
      <c r="J270" s="311" t="s">
        <v>19</v>
      </c>
      <c r="K270" s="307" t="s">
        <v>20</v>
      </c>
      <c r="L270" s="310" t="s">
        <v>21</v>
      </c>
      <c r="M270" s="311" t="s">
        <v>19</v>
      </c>
      <c r="N270" s="307" t="s">
        <v>20</v>
      </c>
      <c r="O270" s="310" t="s">
        <v>21</v>
      </c>
      <c r="P270" s="311" t="s">
        <v>19</v>
      </c>
      <c r="Q270" s="307" t="s">
        <v>20</v>
      </c>
      <c r="R270" s="310" t="s">
        <v>21</v>
      </c>
      <c r="S270" s="311" t="s">
        <v>19</v>
      </c>
      <c r="T270" s="307" t="s">
        <v>20</v>
      </c>
      <c r="U270" s="310" t="s">
        <v>21</v>
      </c>
      <c r="V270" s="311" t="s">
        <v>19</v>
      </c>
      <c r="W270" s="307" t="s">
        <v>20</v>
      </c>
      <c r="X270" s="310" t="s">
        <v>21</v>
      </c>
      <c r="Y270" s="311" t="s">
        <v>19</v>
      </c>
      <c r="Z270" s="307" t="s">
        <v>20</v>
      </c>
      <c r="AA270" s="310" t="s">
        <v>21</v>
      </c>
      <c r="AB270" s="311" t="s">
        <v>19</v>
      </c>
      <c r="AC270" s="307" t="s">
        <v>20</v>
      </c>
      <c r="AD270" s="310" t="s">
        <v>21</v>
      </c>
      <c r="AE270" s="311" t="s">
        <v>19</v>
      </c>
      <c r="AF270" s="307" t="s">
        <v>20</v>
      </c>
      <c r="AG270" s="310" t="s">
        <v>21</v>
      </c>
      <c r="AH270" s="315" t="s">
        <v>19</v>
      </c>
      <c r="AI270" s="282" t="s">
        <v>22</v>
      </c>
    </row>
    <row r="271" spans="1:35" ht="30" hidden="1" customHeight="1">
      <c r="A271" s="305"/>
      <c r="B271" s="306"/>
      <c r="C271" s="307"/>
      <c r="D271" s="306"/>
      <c r="E271" s="307"/>
      <c r="F271" s="308"/>
      <c r="G271" s="309"/>
      <c r="H271" s="307"/>
      <c r="I271" s="310"/>
      <c r="J271" s="311"/>
      <c r="K271" s="307"/>
      <c r="L271" s="310"/>
      <c r="M271" s="311"/>
      <c r="N271" s="307"/>
      <c r="O271" s="310"/>
      <c r="P271" s="311"/>
      <c r="Q271" s="307"/>
      <c r="R271" s="310"/>
      <c r="S271" s="311"/>
      <c r="T271" s="307"/>
      <c r="U271" s="310"/>
      <c r="V271" s="311"/>
      <c r="W271" s="307"/>
      <c r="X271" s="310"/>
      <c r="Y271" s="311"/>
      <c r="Z271" s="307"/>
      <c r="AA271" s="310"/>
      <c r="AB271" s="311"/>
      <c r="AC271" s="307"/>
      <c r="AD271" s="310"/>
      <c r="AE271" s="311"/>
      <c r="AF271" s="307"/>
      <c r="AG271" s="310"/>
      <c r="AH271" s="315"/>
      <c r="AI271" s="282"/>
    </row>
    <row r="272" spans="1:35" ht="30" hidden="1" customHeight="1">
      <c r="A272" s="283" t="s">
        <v>49</v>
      </c>
      <c r="B272" s="284">
        <v>1779</v>
      </c>
      <c r="C272" s="285">
        <v>902325</v>
      </c>
      <c r="D272" s="295" t="s">
        <v>50</v>
      </c>
      <c r="E272" s="296" t="s">
        <v>48</v>
      </c>
      <c r="F272" s="61" t="s">
        <v>27</v>
      </c>
      <c r="G272" s="62"/>
      <c r="H272" s="63">
        <f t="shared" ref="H272:H280" si="205">G272-I272</f>
        <v>0</v>
      </c>
      <c r="I272" s="64"/>
      <c r="J272" s="62"/>
      <c r="K272" s="63">
        <f t="shared" ref="K272:K280" si="206">J272-L272</f>
        <v>0</v>
      </c>
      <c r="L272" s="64"/>
      <c r="M272" s="62"/>
      <c r="N272" s="63">
        <f t="shared" ref="N272:N280" si="207">M272-O272</f>
        <v>0</v>
      </c>
      <c r="O272" s="64"/>
      <c r="P272" s="62"/>
      <c r="Q272" s="63">
        <f t="shared" ref="Q272:Q280" si="208">P272-R272</f>
        <v>0</v>
      </c>
      <c r="R272" s="64"/>
      <c r="S272" s="62"/>
      <c r="T272" s="63">
        <f t="shared" ref="T272:T280" si="209">S272-U272</f>
        <v>0</v>
      </c>
      <c r="U272" s="64"/>
      <c r="V272" s="62"/>
      <c r="W272" s="63">
        <f t="shared" ref="W272:W280" si="210">V272-X272</f>
        <v>0</v>
      </c>
      <c r="X272" s="64"/>
      <c r="Y272" s="62"/>
      <c r="Z272" s="63">
        <f t="shared" ref="Z272:Z280" si="211">Y272-AA272</f>
        <v>0</v>
      </c>
      <c r="AA272" s="64"/>
      <c r="AB272" s="62"/>
      <c r="AC272" s="63">
        <f t="shared" ref="AC272:AC280" si="212">AB272-AD272</f>
        <v>0</v>
      </c>
      <c r="AD272" s="64"/>
      <c r="AE272" s="62"/>
      <c r="AF272" s="63">
        <f t="shared" ref="AF272:AF280" si="213">AE272-AG272</f>
        <v>0</v>
      </c>
      <c r="AG272" s="64"/>
      <c r="AH272" s="62"/>
      <c r="AI272" s="75" t="s">
        <v>28</v>
      </c>
    </row>
    <row r="273" spans="1:35" hidden="1">
      <c r="A273" s="283"/>
      <c r="B273" s="284"/>
      <c r="C273" s="285"/>
      <c r="D273" s="295"/>
      <c r="E273" s="296"/>
      <c r="F273" s="61" t="s">
        <v>29</v>
      </c>
      <c r="G273" s="62"/>
      <c r="H273" s="65">
        <f t="shared" si="205"/>
        <v>0</v>
      </c>
      <c r="I273" s="66"/>
      <c r="J273" s="62"/>
      <c r="K273" s="65">
        <f t="shared" si="206"/>
        <v>0</v>
      </c>
      <c r="L273" s="66"/>
      <c r="M273" s="62"/>
      <c r="N273" s="65">
        <f t="shared" si="207"/>
        <v>0</v>
      </c>
      <c r="O273" s="66"/>
      <c r="P273" s="62"/>
      <c r="Q273" s="65">
        <f t="shared" si="208"/>
        <v>0</v>
      </c>
      <c r="R273" s="66"/>
      <c r="S273" s="62"/>
      <c r="T273" s="65">
        <f t="shared" si="209"/>
        <v>0</v>
      </c>
      <c r="U273" s="66"/>
      <c r="V273" s="62"/>
      <c r="W273" s="65">
        <f t="shared" si="210"/>
        <v>0</v>
      </c>
      <c r="X273" s="66"/>
      <c r="Y273" s="62"/>
      <c r="Z273" s="65">
        <f t="shared" si="211"/>
        <v>0</v>
      </c>
      <c r="AA273" s="66"/>
      <c r="AB273" s="62"/>
      <c r="AC273" s="65">
        <f t="shared" si="212"/>
        <v>0</v>
      </c>
      <c r="AD273" s="66"/>
      <c r="AE273" s="62"/>
      <c r="AF273" s="65">
        <f t="shared" si="213"/>
        <v>0</v>
      </c>
      <c r="AG273" s="66"/>
      <c r="AH273" s="62"/>
      <c r="AI273" s="154">
        <f>SUM(G272:G280,J272:J280,M272:M280,P272:P280,S272:S280,V272:V280,Y272:Y280,AB272:AB280,AE272:AE280)</f>
        <v>0</v>
      </c>
    </row>
    <row r="274" spans="1:35" hidden="1">
      <c r="A274" s="283"/>
      <c r="B274" s="284"/>
      <c r="C274" s="285"/>
      <c r="D274" s="295"/>
      <c r="E274" s="296"/>
      <c r="F274" s="61" t="s">
        <v>30</v>
      </c>
      <c r="G274" s="62"/>
      <c r="H274" s="65">
        <f t="shared" si="205"/>
        <v>0</v>
      </c>
      <c r="I274" s="66"/>
      <c r="J274" s="62"/>
      <c r="K274" s="65">
        <f t="shared" si="206"/>
        <v>0</v>
      </c>
      <c r="L274" s="66"/>
      <c r="M274" s="62"/>
      <c r="N274" s="65">
        <f t="shared" si="207"/>
        <v>0</v>
      </c>
      <c r="O274" s="66"/>
      <c r="P274" s="62"/>
      <c r="Q274" s="65">
        <f t="shared" si="208"/>
        <v>0</v>
      </c>
      <c r="R274" s="66"/>
      <c r="S274" s="62"/>
      <c r="T274" s="65">
        <f t="shared" si="209"/>
        <v>0</v>
      </c>
      <c r="U274" s="66"/>
      <c r="V274" s="62"/>
      <c r="W274" s="65">
        <f t="shared" si="210"/>
        <v>0</v>
      </c>
      <c r="X274" s="66"/>
      <c r="Y274" s="62"/>
      <c r="Z274" s="65">
        <f t="shared" si="211"/>
        <v>0</v>
      </c>
      <c r="AA274" s="66"/>
      <c r="AB274" s="62"/>
      <c r="AC274" s="65">
        <f t="shared" si="212"/>
        <v>0</v>
      </c>
      <c r="AD274" s="66"/>
      <c r="AE274" s="62"/>
      <c r="AF274" s="65">
        <f t="shared" si="213"/>
        <v>0</v>
      </c>
      <c r="AG274" s="66"/>
      <c r="AH274" s="62"/>
      <c r="AI274" s="76" t="s">
        <v>32</v>
      </c>
    </row>
    <row r="275" spans="1:35" hidden="1">
      <c r="A275" s="283"/>
      <c r="B275" s="284"/>
      <c r="C275" s="285"/>
      <c r="D275" s="295"/>
      <c r="E275" s="296"/>
      <c r="F275" s="61" t="s">
        <v>31</v>
      </c>
      <c r="G275" s="62"/>
      <c r="H275" s="65">
        <f t="shared" si="205"/>
        <v>0</v>
      </c>
      <c r="I275" s="66"/>
      <c r="J275" s="62"/>
      <c r="K275" s="65">
        <f t="shared" si="206"/>
        <v>0</v>
      </c>
      <c r="L275" s="66"/>
      <c r="M275" s="62"/>
      <c r="N275" s="65">
        <f t="shared" si="207"/>
        <v>0</v>
      </c>
      <c r="O275" s="66"/>
      <c r="P275" s="62"/>
      <c r="Q275" s="65">
        <f t="shared" si="208"/>
        <v>0</v>
      </c>
      <c r="R275" s="66"/>
      <c r="S275" s="62"/>
      <c r="T275" s="65">
        <f t="shared" si="209"/>
        <v>0</v>
      </c>
      <c r="U275" s="66"/>
      <c r="V275" s="62"/>
      <c r="W275" s="65">
        <f t="shared" si="210"/>
        <v>0</v>
      </c>
      <c r="X275" s="66"/>
      <c r="Y275" s="62"/>
      <c r="Z275" s="65">
        <f t="shared" si="211"/>
        <v>0</v>
      </c>
      <c r="AA275" s="66"/>
      <c r="AB275" s="62"/>
      <c r="AC275" s="65">
        <f t="shared" si="212"/>
        <v>0</v>
      </c>
      <c r="AD275" s="66"/>
      <c r="AE275" s="62"/>
      <c r="AF275" s="65">
        <f t="shared" si="213"/>
        <v>0</v>
      </c>
      <c r="AG275" s="66"/>
      <c r="AH275" s="62"/>
      <c r="AI275" s="154">
        <f>SUM(H272:H280,K272:K280,N272:N280,Q272:Q280,T272:T280,W272:W280,Z272:Z280,AC272:AC280,Z272:Z280,AF272:AF280)</f>
        <v>0</v>
      </c>
    </row>
    <row r="276" spans="1:35" hidden="1">
      <c r="A276" s="283"/>
      <c r="B276" s="284"/>
      <c r="C276" s="285"/>
      <c r="D276" s="295"/>
      <c r="E276" s="296"/>
      <c r="F276" s="61" t="s">
        <v>33</v>
      </c>
      <c r="G276" s="62"/>
      <c r="H276" s="65">
        <f t="shared" si="205"/>
        <v>0</v>
      </c>
      <c r="I276" s="66"/>
      <c r="J276" s="62"/>
      <c r="K276" s="65">
        <f t="shared" si="206"/>
        <v>0</v>
      </c>
      <c r="L276" s="66"/>
      <c r="M276" s="62"/>
      <c r="N276" s="65">
        <f t="shared" si="207"/>
        <v>0</v>
      </c>
      <c r="O276" s="66"/>
      <c r="P276" s="62"/>
      <c r="Q276" s="65">
        <f t="shared" si="208"/>
        <v>0</v>
      </c>
      <c r="R276" s="66"/>
      <c r="S276" s="62"/>
      <c r="T276" s="65">
        <f t="shared" si="209"/>
        <v>0</v>
      </c>
      <c r="U276" s="66"/>
      <c r="V276" s="62"/>
      <c r="W276" s="65">
        <f t="shared" si="210"/>
        <v>0</v>
      </c>
      <c r="X276" s="66"/>
      <c r="Y276" s="62"/>
      <c r="Z276" s="65">
        <f t="shared" si="211"/>
        <v>0</v>
      </c>
      <c r="AA276" s="66"/>
      <c r="AB276" s="62"/>
      <c r="AC276" s="65">
        <f t="shared" si="212"/>
        <v>0</v>
      </c>
      <c r="AD276" s="66"/>
      <c r="AE276" s="62"/>
      <c r="AF276" s="65">
        <f t="shared" si="213"/>
        <v>0</v>
      </c>
      <c r="AG276" s="66"/>
      <c r="AH276" s="62"/>
      <c r="AI276" s="76" t="s">
        <v>36</v>
      </c>
    </row>
    <row r="277" spans="1:35" hidden="1">
      <c r="A277" s="283"/>
      <c r="B277" s="284"/>
      <c r="C277" s="285"/>
      <c r="D277" s="295"/>
      <c r="E277" s="296"/>
      <c r="F277" s="61" t="s">
        <v>34</v>
      </c>
      <c r="G277" s="62"/>
      <c r="H277" s="65">
        <f t="shared" si="205"/>
        <v>0</v>
      </c>
      <c r="I277" s="66"/>
      <c r="J277" s="62"/>
      <c r="K277" s="65">
        <f t="shared" si="206"/>
        <v>0</v>
      </c>
      <c r="L277" s="66"/>
      <c r="M277" s="62"/>
      <c r="N277" s="65">
        <f t="shared" si="207"/>
        <v>0</v>
      </c>
      <c r="O277" s="66"/>
      <c r="P277" s="62"/>
      <c r="Q277" s="65">
        <f t="shared" si="208"/>
        <v>0</v>
      </c>
      <c r="R277" s="66"/>
      <c r="S277" s="62"/>
      <c r="T277" s="65">
        <f t="shared" si="209"/>
        <v>0</v>
      </c>
      <c r="U277" s="66"/>
      <c r="V277" s="62"/>
      <c r="W277" s="65">
        <f t="shared" si="210"/>
        <v>0</v>
      </c>
      <c r="X277" s="66"/>
      <c r="Y277" s="62"/>
      <c r="Z277" s="65">
        <f t="shared" si="211"/>
        <v>0</v>
      </c>
      <c r="AA277" s="66"/>
      <c r="AB277" s="62"/>
      <c r="AC277" s="65">
        <f t="shared" si="212"/>
        <v>0</v>
      </c>
      <c r="AD277" s="66"/>
      <c r="AE277" s="62"/>
      <c r="AF277" s="65">
        <f t="shared" si="213"/>
        <v>0</v>
      </c>
      <c r="AG277" s="66"/>
      <c r="AH277" s="62"/>
      <c r="AI277" s="154">
        <f>SUM(I272:I280,L272:L280,O272:O280,R272:R280,U272:U280,X272:X280,AA272:AA280,AD272:AD280,AG272:AG280)</f>
        <v>0</v>
      </c>
    </row>
    <row r="278" spans="1:35" hidden="1">
      <c r="A278" s="283"/>
      <c r="B278" s="284"/>
      <c r="C278" s="285"/>
      <c r="D278" s="295"/>
      <c r="E278" s="296"/>
      <c r="F278" s="61" t="s">
        <v>35</v>
      </c>
      <c r="G278" s="62"/>
      <c r="H278" s="65">
        <f t="shared" si="205"/>
        <v>0</v>
      </c>
      <c r="I278" s="66"/>
      <c r="J278" s="62"/>
      <c r="K278" s="65">
        <f t="shared" si="206"/>
        <v>0</v>
      </c>
      <c r="L278" s="66"/>
      <c r="M278" s="62"/>
      <c r="N278" s="65">
        <f t="shared" si="207"/>
        <v>0</v>
      </c>
      <c r="O278" s="66"/>
      <c r="P278" s="62"/>
      <c r="Q278" s="65">
        <f t="shared" si="208"/>
        <v>0</v>
      </c>
      <c r="R278" s="66"/>
      <c r="S278" s="62"/>
      <c r="T278" s="65">
        <f t="shared" si="209"/>
        <v>0</v>
      </c>
      <c r="U278" s="66"/>
      <c r="V278" s="62"/>
      <c r="W278" s="65">
        <f t="shared" si="210"/>
        <v>0</v>
      </c>
      <c r="X278" s="66"/>
      <c r="Y278" s="62"/>
      <c r="Z278" s="65">
        <f t="shared" si="211"/>
        <v>0</v>
      </c>
      <c r="AA278" s="66"/>
      <c r="AB278" s="62"/>
      <c r="AC278" s="65">
        <f t="shared" si="212"/>
        <v>0</v>
      </c>
      <c r="AD278" s="66"/>
      <c r="AE278" s="62"/>
      <c r="AF278" s="65">
        <f t="shared" si="213"/>
        <v>0</v>
      </c>
      <c r="AG278" s="66"/>
      <c r="AH278" s="62"/>
      <c r="AI278" s="76" t="s">
        <v>40</v>
      </c>
    </row>
    <row r="279" spans="1:35" hidden="1">
      <c r="A279" s="283"/>
      <c r="B279" s="284"/>
      <c r="C279" s="285"/>
      <c r="D279" s="295"/>
      <c r="E279" s="296"/>
      <c r="F279" s="61" t="s">
        <v>37</v>
      </c>
      <c r="G279" s="62"/>
      <c r="H279" s="65">
        <f t="shared" si="205"/>
        <v>0</v>
      </c>
      <c r="I279" s="66"/>
      <c r="J279" s="62"/>
      <c r="K279" s="65">
        <f t="shared" si="206"/>
        <v>0</v>
      </c>
      <c r="L279" s="66"/>
      <c r="M279" s="62"/>
      <c r="N279" s="65">
        <f t="shared" si="207"/>
        <v>0</v>
      </c>
      <c r="O279" s="66"/>
      <c r="P279" s="62"/>
      <c r="Q279" s="65">
        <f t="shared" si="208"/>
        <v>0</v>
      </c>
      <c r="R279" s="66"/>
      <c r="S279" s="62"/>
      <c r="T279" s="65">
        <f t="shared" si="209"/>
        <v>0</v>
      </c>
      <c r="U279" s="66"/>
      <c r="V279" s="62"/>
      <c r="W279" s="65">
        <f t="shared" si="210"/>
        <v>0</v>
      </c>
      <c r="X279" s="66"/>
      <c r="Y279" s="62"/>
      <c r="Z279" s="65">
        <f t="shared" si="211"/>
        <v>0</v>
      </c>
      <c r="AA279" s="66"/>
      <c r="AB279" s="62"/>
      <c r="AC279" s="65">
        <f t="shared" si="212"/>
        <v>0</v>
      </c>
      <c r="AD279" s="66"/>
      <c r="AE279" s="62"/>
      <c r="AF279" s="65">
        <f t="shared" si="213"/>
        <v>0</v>
      </c>
      <c r="AG279" s="66"/>
      <c r="AH279" s="62"/>
      <c r="AI279" s="155" t="e">
        <f>AI277/AI273</f>
        <v>#DIV/0!</v>
      </c>
    </row>
    <row r="280" spans="1:35" ht="15.75" hidden="1" thickBot="1">
      <c r="A280" s="283"/>
      <c r="B280" s="284"/>
      <c r="C280" s="285"/>
      <c r="D280" s="295"/>
      <c r="E280" s="296"/>
      <c r="F280" s="173" t="s">
        <v>38</v>
      </c>
      <c r="G280" s="81"/>
      <c r="H280" s="82">
        <f t="shared" si="205"/>
        <v>0</v>
      </c>
      <c r="I280" s="83"/>
      <c r="J280" s="81"/>
      <c r="K280" s="82">
        <f t="shared" si="206"/>
        <v>0</v>
      </c>
      <c r="L280" s="83"/>
      <c r="M280" s="81"/>
      <c r="N280" s="82">
        <f t="shared" si="207"/>
        <v>0</v>
      </c>
      <c r="O280" s="83"/>
      <c r="P280" s="81"/>
      <c r="Q280" s="82">
        <f t="shared" si="208"/>
        <v>0</v>
      </c>
      <c r="R280" s="83"/>
      <c r="S280" s="81"/>
      <c r="T280" s="82">
        <f t="shared" si="209"/>
        <v>0</v>
      </c>
      <c r="U280" s="83"/>
      <c r="V280" s="81"/>
      <c r="W280" s="82">
        <f t="shared" si="210"/>
        <v>0</v>
      </c>
      <c r="X280" s="83"/>
      <c r="Y280" s="81"/>
      <c r="Z280" s="82">
        <f t="shared" si="211"/>
        <v>0</v>
      </c>
      <c r="AA280" s="83"/>
      <c r="AB280" s="81"/>
      <c r="AC280" s="82">
        <f t="shared" si="212"/>
        <v>0</v>
      </c>
      <c r="AD280" s="83"/>
      <c r="AE280" s="81"/>
      <c r="AF280" s="82">
        <f t="shared" si="213"/>
        <v>0</v>
      </c>
      <c r="AG280" s="83"/>
      <c r="AH280" s="81"/>
      <c r="AI280" s="168"/>
    </row>
    <row r="281" spans="1:35" ht="15" customHeight="1" thickBot="1">
      <c r="A281" s="305" t="s">
        <v>13</v>
      </c>
      <c r="B281" s="306" t="s">
        <v>14</v>
      </c>
      <c r="C281" s="307" t="s">
        <v>15</v>
      </c>
      <c r="D281" s="306" t="s">
        <v>16</v>
      </c>
      <c r="E281" s="307" t="s">
        <v>17</v>
      </c>
      <c r="F281" s="308" t="s">
        <v>18</v>
      </c>
      <c r="G281" s="309" t="s">
        <v>19</v>
      </c>
      <c r="H281" s="307" t="s">
        <v>20</v>
      </c>
      <c r="I281" s="310" t="s">
        <v>21</v>
      </c>
      <c r="J281" s="311" t="s">
        <v>19</v>
      </c>
      <c r="K281" s="307" t="s">
        <v>20</v>
      </c>
      <c r="L281" s="310" t="s">
        <v>21</v>
      </c>
      <c r="M281" s="311" t="s">
        <v>19</v>
      </c>
      <c r="N281" s="307" t="s">
        <v>20</v>
      </c>
      <c r="O281" s="310" t="s">
        <v>21</v>
      </c>
      <c r="P281" s="311" t="s">
        <v>19</v>
      </c>
      <c r="Q281" s="307" t="s">
        <v>20</v>
      </c>
      <c r="R281" s="310" t="s">
        <v>21</v>
      </c>
      <c r="S281" s="311" t="s">
        <v>19</v>
      </c>
      <c r="T281" s="307" t="s">
        <v>20</v>
      </c>
      <c r="U281" s="310" t="s">
        <v>21</v>
      </c>
      <c r="V281" s="311" t="s">
        <v>19</v>
      </c>
      <c r="W281" s="307" t="s">
        <v>20</v>
      </c>
      <c r="X281" s="310" t="s">
        <v>21</v>
      </c>
      <c r="Y281" s="311" t="s">
        <v>19</v>
      </c>
      <c r="Z281" s="307" t="s">
        <v>20</v>
      </c>
      <c r="AA281" s="310" t="s">
        <v>21</v>
      </c>
      <c r="AB281" s="311" t="s">
        <v>19</v>
      </c>
      <c r="AC281" s="307" t="s">
        <v>20</v>
      </c>
      <c r="AD281" s="310" t="s">
        <v>21</v>
      </c>
      <c r="AE281" s="311" t="s">
        <v>19</v>
      </c>
      <c r="AF281" s="307" t="s">
        <v>20</v>
      </c>
      <c r="AG281" s="310" t="s">
        <v>21</v>
      </c>
      <c r="AH281" s="315" t="s">
        <v>19</v>
      </c>
      <c r="AI281" s="282" t="s">
        <v>22</v>
      </c>
    </row>
    <row r="282" spans="1:35" ht="15.75" customHeight="1">
      <c r="A282" s="305"/>
      <c r="B282" s="306"/>
      <c r="C282" s="307"/>
      <c r="D282" s="306"/>
      <c r="E282" s="307"/>
      <c r="F282" s="308"/>
      <c r="G282" s="309"/>
      <c r="H282" s="307"/>
      <c r="I282" s="310"/>
      <c r="J282" s="311"/>
      <c r="K282" s="307"/>
      <c r="L282" s="310"/>
      <c r="M282" s="311"/>
      <c r="N282" s="307"/>
      <c r="O282" s="310"/>
      <c r="P282" s="311"/>
      <c r="Q282" s="307"/>
      <c r="R282" s="310"/>
      <c r="S282" s="311"/>
      <c r="T282" s="307"/>
      <c r="U282" s="310"/>
      <c r="V282" s="311"/>
      <c r="W282" s="307"/>
      <c r="X282" s="310"/>
      <c r="Y282" s="311"/>
      <c r="Z282" s="307"/>
      <c r="AA282" s="310"/>
      <c r="AB282" s="311"/>
      <c r="AC282" s="307"/>
      <c r="AD282" s="310"/>
      <c r="AE282" s="311"/>
      <c r="AF282" s="307"/>
      <c r="AG282" s="310"/>
      <c r="AH282" s="315"/>
      <c r="AI282" s="282"/>
    </row>
    <row r="283" spans="1:35" ht="15" customHeight="1">
      <c r="A283" s="297" t="s">
        <v>99</v>
      </c>
      <c r="B283" s="298">
        <v>2393</v>
      </c>
      <c r="C283" s="299">
        <v>1700725</v>
      </c>
      <c r="D283" s="300" t="s">
        <v>100</v>
      </c>
      <c r="E283" s="301" t="s">
        <v>69</v>
      </c>
      <c r="F283" s="61" t="s">
        <v>27</v>
      </c>
      <c r="G283" s="62"/>
      <c r="H283" s="63">
        <f t="shared" ref="H283:H291" si="214">G283-I283</f>
        <v>0</v>
      </c>
      <c r="I283" s="64"/>
      <c r="J283" s="62"/>
      <c r="K283" s="63">
        <f t="shared" ref="K283:K291" si="215">J283-L283</f>
        <v>0</v>
      </c>
      <c r="L283" s="64"/>
      <c r="M283" s="62"/>
      <c r="N283" s="63">
        <f t="shared" ref="N283:N291" si="216">M283-O283</f>
        <v>0</v>
      </c>
      <c r="O283" s="64"/>
      <c r="P283" s="62"/>
      <c r="Q283" s="63">
        <f t="shared" ref="Q283:Q291" si="217">P283-R283</f>
        <v>0</v>
      </c>
      <c r="R283" s="64"/>
      <c r="S283" s="62"/>
      <c r="T283" s="63">
        <f t="shared" ref="T283:T291" si="218">S283-U283</f>
        <v>0</v>
      </c>
      <c r="U283" s="64"/>
      <c r="V283" s="62"/>
      <c r="W283" s="63">
        <f t="shared" ref="W283:W291" si="219">V283-X283</f>
        <v>0</v>
      </c>
      <c r="X283" s="64"/>
      <c r="Y283" s="62"/>
      <c r="Z283" s="63">
        <f>Y283-AA283</f>
        <v>0</v>
      </c>
      <c r="AA283" s="64"/>
      <c r="AB283" s="62"/>
      <c r="AC283" s="63">
        <f t="shared" ref="AC283:AC291" si="220">AB283-AD283</f>
        <v>0</v>
      </c>
      <c r="AD283" s="64"/>
      <c r="AE283" s="62"/>
      <c r="AF283" s="63">
        <f t="shared" ref="AF283:AF291" si="221">AE283-AG283</f>
        <v>0</v>
      </c>
      <c r="AG283" s="64"/>
      <c r="AH283" s="62"/>
      <c r="AI283" s="75" t="s">
        <v>28</v>
      </c>
    </row>
    <row r="284" spans="1:35" ht="15.75" customHeight="1">
      <c r="A284" s="297"/>
      <c r="B284" s="298"/>
      <c r="C284" s="299"/>
      <c r="D284" s="300"/>
      <c r="E284" s="301"/>
      <c r="F284" s="61" t="s">
        <v>29</v>
      </c>
      <c r="G284" s="62"/>
      <c r="H284" s="65">
        <f t="shared" si="214"/>
        <v>0</v>
      </c>
      <c r="I284" s="66"/>
      <c r="J284" s="62"/>
      <c r="K284" s="65">
        <f t="shared" si="215"/>
        <v>0</v>
      </c>
      <c r="L284" s="66"/>
      <c r="M284" s="94">
        <v>413880</v>
      </c>
      <c r="N284" s="95">
        <f t="shared" si="216"/>
        <v>0</v>
      </c>
      <c r="O284" s="96">
        <v>413880</v>
      </c>
      <c r="P284" s="62"/>
      <c r="Q284" s="65">
        <f t="shared" si="217"/>
        <v>0</v>
      </c>
      <c r="R284" s="66"/>
      <c r="S284" s="62"/>
      <c r="T284" s="65">
        <f t="shared" si="218"/>
        <v>0</v>
      </c>
      <c r="U284" s="66"/>
      <c r="V284" s="62"/>
      <c r="W284" s="65">
        <f t="shared" si="219"/>
        <v>0</v>
      </c>
      <c r="X284" s="66"/>
      <c r="Y284" s="62"/>
      <c r="Z284" s="65">
        <f>Y284-AA284</f>
        <v>0</v>
      </c>
      <c r="AA284" s="66"/>
      <c r="AB284" s="62"/>
      <c r="AC284" s="65">
        <f t="shared" si="220"/>
        <v>0</v>
      </c>
      <c r="AD284" s="66"/>
      <c r="AE284" s="62"/>
      <c r="AF284" s="65">
        <f t="shared" si="221"/>
        <v>0</v>
      </c>
      <c r="AG284" s="66"/>
      <c r="AH284" s="62"/>
      <c r="AI284" s="154">
        <f>SUM(G283:G291,J283:J291,M283:M291,P283:P291,S283:S291,V283:V291,Y283:Y291,AB283:AB291,AE283:AE291)</f>
        <v>4453666</v>
      </c>
    </row>
    <row r="285" spans="1:35" ht="15.75" customHeight="1">
      <c r="A285" s="297"/>
      <c r="B285" s="298"/>
      <c r="C285" s="299"/>
      <c r="D285" s="300"/>
      <c r="E285" s="301"/>
      <c r="F285" s="61" t="s">
        <v>30</v>
      </c>
      <c r="G285" s="62"/>
      <c r="H285" s="65">
        <f t="shared" si="214"/>
        <v>0</v>
      </c>
      <c r="I285" s="66"/>
      <c r="J285" s="62"/>
      <c r="K285" s="65">
        <f t="shared" si="215"/>
        <v>0</v>
      </c>
      <c r="L285" s="66"/>
      <c r="M285" s="62"/>
      <c r="N285" s="65">
        <f t="shared" si="216"/>
        <v>0</v>
      </c>
      <c r="O285" s="66"/>
      <c r="P285" s="62"/>
      <c r="Q285" s="65">
        <f t="shared" si="217"/>
        <v>0</v>
      </c>
      <c r="R285" s="66"/>
      <c r="S285" s="62"/>
      <c r="T285" s="65">
        <f t="shared" si="218"/>
        <v>0</v>
      </c>
      <c r="U285" s="66"/>
      <c r="V285" s="62"/>
      <c r="W285" s="65">
        <f t="shared" si="219"/>
        <v>0</v>
      </c>
      <c r="X285" s="66"/>
      <c r="Y285" s="62"/>
      <c r="Z285" s="65">
        <f>Y285-AA285</f>
        <v>0</v>
      </c>
      <c r="AA285" s="66"/>
      <c r="AB285" s="62"/>
      <c r="AC285" s="65">
        <f t="shared" si="220"/>
        <v>0</v>
      </c>
      <c r="AD285" s="66"/>
      <c r="AE285" s="62"/>
      <c r="AF285" s="65">
        <f t="shared" si="221"/>
        <v>0</v>
      </c>
      <c r="AG285" s="66"/>
      <c r="AH285" s="62"/>
      <c r="AI285" s="76" t="s">
        <v>32</v>
      </c>
    </row>
    <row r="286" spans="1:35" ht="15.75" customHeight="1">
      <c r="A286" s="297"/>
      <c r="B286" s="298"/>
      <c r="C286" s="299"/>
      <c r="D286" s="300"/>
      <c r="E286" s="301"/>
      <c r="F286" s="61" t="s">
        <v>31</v>
      </c>
      <c r="G286" s="62"/>
      <c r="H286" s="65">
        <f t="shared" si="214"/>
        <v>0</v>
      </c>
      <c r="I286" s="66"/>
      <c r="J286" s="62"/>
      <c r="K286" s="65">
        <f t="shared" si="215"/>
        <v>0</v>
      </c>
      <c r="L286" s="66"/>
      <c r="M286" s="62"/>
      <c r="N286" s="65">
        <f t="shared" si="216"/>
        <v>0</v>
      </c>
      <c r="O286" s="66"/>
      <c r="P286" s="62"/>
      <c r="Q286" s="65">
        <f t="shared" si="217"/>
        <v>0</v>
      </c>
      <c r="R286" s="66"/>
      <c r="S286" s="94">
        <v>2306555</v>
      </c>
      <c r="T286" s="95">
        <f t="shared" si="218"/>
        <v>429919</v>
      </c>
      <c r="U286" s="96">
        <f>SUM(156956+1719680)</f>
        <v>1876636</v>
      </c>
      <c r="V286" s="62"/>
      <c r="W286" s="65">
        <f t="shared" si="219"/>
        <v>0</v>
      </c>
      <c r="X286" s="66"/>
      <c r="Y286" s="62"/>
      <c r="Z286" s="65">
        <f>Y286-AA286</f>
        <v>0</v>
      </c>
      <c r="AA286" s="66"/>
      <c r="AB286" s="62"/>
      <c r="AC286" s="65">
        <f t="shared" si="220"/>
        <v>0</v>
      </c>
      <c r="AD286" s="66"/>
      <c r="AE286" s="62"/>
      <c r="AF286" s="65">
        <f t="shared" si="221"/>
        <v>0</v>
      </c>
      <c r="AG286" s="66"/>
      <c r="AH286" s="62"/>
      <c r="AI286" s="154">
        <f>SUM(H283:H291,K283:K291,N283:N291,Q283:Q291,T283:T291,W283:W291,Z283:Z291,AC283:AC291,Z283:Z291,AF283:AF291)</f>
        <v>2163150</v>
      </c>
    </row>
    <row r="287" spans="1:35" ht="15.75" customHeight="1">
      <c r="A287" s="297"/>
      <c r="B287" s="298"/>
      <c r="C287" s="299"/>
      <c r="D287" s="300"/>
      <c r="E287" s="301"/>
      <c r="F287" s="61" t="s">
        <v>33</v>
      </c>
      <c r="G287" s="62"/>
      <c r="H287" s="65">
        <f t="shared" si="214"/>
        <v>0</v>
      </c>
      <c r="I287" s="66"/>
      <c r="J287" s="62"/>
      <c r="K287" s="65">
        <f t="shared" si="215"/>
        <v>0</v>
      </c>
      <c r="L287" s="66"/>
      <c r="M287" s="62"/>
      <c r="N287" s="65">
        <f t="shared" si="216"/>
        <v>0</v>
      </c>
      <c r="O287" s="66"/>
      <c r="P287" s="62"/>
      <c r="Q287" s="65">
        <f t="shared" si="217"/>
        <v>0</v>
      </c>
      <c r="R287" s="66"/>
      <c r="S287" s="62"/>
      <c r="T287" s="65">
        <f t="shared" si="218"/>
        <v>0</v>
      </c>
      <c r="U287" s="66"/>
      <c r="V287" s="62"/>
      <c r="W287" s="65">
        <f t="shared" si="219"/>
        <v>0</v>
      </c>
      <c r="X287" s="66"/>
      <c r="Y287" s="62"/>
      <c r="Z287" s="65">
        <f>Y287-AA287</f>
        <v>0</v>
      </c>
      <c r="AA287" s="66"/>
      <c r="AB287" s="62"/>
      <c r="AC287" s="65">
        <f t="shared" si="220"/>
        <v>0</v>
      </c>
      <c r="AD287" s="66"/>
      <c r="AE287" s="62"/>
      <c r="AF287" s="65">
        <f t="shared" si="221"/>
        <v>0</v>
      </c>
      <c r="AG287" s="66"/>
      <c r="AH287" s="62"/>
      <c r="AI287" s="76" t="s">
        <v>36</v>
      </c>
    </row>
    <row r="288" spans="1:35" ht="15.75" customHeight="1">
      <c r="A288" s="297"/>
      <c r="B288" s="298"/>
      <c r="C288" s="299"/>
      <c r="D288" s="300"/>
      <c r="E288" s="301"/>
      <c r="F288" s="61" t="s">
        <v>34</v>
      </c>
      <c r="G288" s="62"/>
      <c r="H288" s="65">
        <f t="shared" si="214"/>
        <v>0</v>
      </c>
      <c r="I288" s="66"/>
      <c r="J288" s="62"/>
      <c r="K288" s="65">
        <f t="shared" si="215"/>
        <v>0</v>
      </c>
      <c r="L288" s="66"/>
      <c r="M288" s="62"/>
      <c r="N288" s="65">
        <f t="shared" si="216"/>
        <v>0</v>
      </c>
      <c r="O288" s="66"/>
      <c r="P288" s="62"/>
      <c r="Q288" s="65">
        <f t="shared" si="217"/>
        <v>0</v>
      </c>
      <c r="R288" s="66"/>
      <c r="S288" s="62"/>
      <c r="T288" s="65">
        <f t="shared" si="218"/>
        <v>0</v>
      </c>
      <c r="U288" s="66"/>
      <c r="V288" s="62"/>
      <c r="W288" s="65">
        <f t="shared" si="219"/>
        <v>0</v>
      </c>
      <c r="X288" s="66"/>
      <c r="Y288" s="62"/>
      <c r="Z288" s="65"/>
      <c r="AA288" s="66"/>
      <c r="AB288" s="94">
        <v>1733231</v>
      </c>
      <c r="AC288" s="95">
        <f t="shared" si="220"/>
        <v>1733231</v>
      </c>
      <c r="AD288" s="96"/>
      <c r="AE288" s="62"/>
      <c r="AF288" s="65">
        <f t="shared" si="221"/>
        <v>0</v>
      </c>
      <c r="AG288" s="66"/>
      <c r="AH288" s="62"/>
      <c r="AI288" s="154">
        <f>SUM(I283:I291,L283:L291,O283:O291,R283:R291,U283:U291,X283:X291,AA283:AA291,AD283:AD291,AG283:AG291)</f>
        <v>2290516</v>
      </c>
    </row>
    <row r="289" spans="1:35" ht="15.75" customHeight="1">
      <c r="A289" s="297"/>
      <c r="B289" s="298"/>
      <c r="C289" s="299"/>
      <c r="D289" s="300"/>
      <c r="E289" s="301"/>
      <c r="F289" s="61" t="s">
        <v>35</v>
      </c>
      <c r="G289" s="62"/>
      <c r="H289" s="65">
        <f t="shared" si="214"/>
        <v>0</v>
      </c>
      <c r="I289" s="66"/>
      <c r="J289" s="62"/>
      <c r="K289" s="65">
        <f t="shared" si="215"/>
        <v>0</v>
      </c>
      <c r="L289" s="66"/>
      <c r="M289" s="62"/>
      <c r="N289" s="65">
        <f t="shared" si="216"/>
        <v>0</v>
      </c>
      <c r="O289" s="66"/>
      <c r="P289" s="62"/>
      <c r="Q289" s="65">
        <f t="shared" si="217"/>
        <v>0</v>
      </c>
      <c r="R289" s="66"/>
      <c r="S289" s="62"/>
      <c r="T289" s="65">
        <f t="shared" si="218"/>
        <v>0</v>
      </c>
      <c r="U289" s="66"/>
      <c r="V289" s="62"/>
      <c r="W289" s="65">
        <f t="shared" si="219"/>
        <v>0</v>
      </c>
      <c r="X289" s="66"/>
      <c r="Y289" s="62"/>
      <c r="Z289" s="65">
        <f>Y289-AA289</f>
        <v>0</v>
      </c>
      <c r="AA289" s="66"/>
      <c r="AB289" s="62"/>
      <c r="AC289" s="65">
        <f t="shared" si="220"/>
        <v>0</v>
      </c>
      <c r="AD289" s="66"/>
      <c r="AE289" s="62"/>
      <c r="AF289" s="65">
        <f t="shared" si="221"/>
        <v>0</v>
      </c>
      <c r="AG289" s="66"/>
      <c r="AH289" s="62"/>
      <c r="AI289" s="76" t="s">
        <v>40</v>
      </c>
    </row>
    <row r="290" spans="1:35" ht="15.75" customHeight="1">
      <c r="A290" s="297"/>
      <c r="B290" s="298"/>
      <c r="C290" s="299"/>
      <c r="D290" s="300"/>
      <c r="E290" s="301"/>
      <c r="F290" s="61" t="s">
        <v>37</v>
      </c>
      <c r="G290" s="62"/>
      <c r="H290" s="65">
        <f t="shared" si="214"/>
        <v>0</v>
      </c>
      <c r="I290" s="66"/>
      <c r="J290" s="62"/>
      <c r="K290" s="65">
        <f t="shared" si="215"/>
        <v>0</v>
      </c>
      <c r="L290" s="66"/>
      <c r="M290" s="62"/>
      <c r="N290" s="65">
        <f t="shared" si="216"/>
        <v>0</v>
      </c>
      <c r="O290" s="66"/>
      <c r="P290" s="62"/>
      <c r="Q290" s="65">
        <f t="shared" si="217"/>
        <v>0</v>
      </c>
      <c r="R290" s="66"/>
      <c r="S290" s="62"/>
      <c r="T290" s="65">
        <f t="shared" si="218"/>
        <v>0</v>
      </c>
      <c r="U290" s="66"/>
      <c r="V290" s="62"/>
      <c r="W290" s="65">
        <f t="shared" si="219"/>
        <v>0</v>
      </c>
      <c r="X290" s="66"/>
      <c r="Y290" s="62"/>
      <c r="Z290" s="65">
        <f>Y290-AA290</f>
        <v>0</v>
      </c>
      <c r="AA290" s="66"/>
      <c r="AB290" s="62"/>
      <c r="AC290" s="65">
        <f t="shared" si="220"/>
        <v>0</v>
      </c>
      <c r="AD290" s="66"/>
      <c r="AE290" s="62"/>
      <c r="AF290" s="65">
        <f t="shared" si="221"/>
        <v>0</v>
      </c>
      <c r="AG290" s="66"/>
      <c r="AH290" s="62"/>
      <c r="AI290" s="155">
        <f>AI288/AI284</f>
        <v>0.5142990067059362</v>
      </c>
    </row>
    <row r="291" spans="1:35" ht="15.75" customHeight="1" thickBot="1">
      <c r="A291" s="297"/>
      <c r="B291" s="298"/>
      <c r="C291" s="299"/>
      <c r="D291" s="300"/>
      <c r="E291" s="301"/>
      <c r="F291" s="173" t="s">
        <v>38</v>
      </c>
      <c r="G291" s="81"/>
      <c r="H291" s="82">
        <f t="shared" si="214"/>
        <v>0</v>
      </c>
      <c r="I291" s="83"/>
      <c r="J291" s="81"/>
      <c r="K291" s="82">
        <f t="shared" si="215"/>
        <v>0</v>
      </c>
      <c r="L291" s="83"/>
      <c r="M291" s="81"/>
      <c r="N291" s="82">
        <f t="shared" si="216"/>
        <v>0</v>
      </c>
      <c r="O291" s="83"/>
      <c r="P291" s="81"/>
      <c r="Q291" s="82">
        <f t="shared" si="217"/>
        <v>0</v>
      </c>
      <c r="R291" s="83"/>
      <c r="S291" s="81"/>
      <c r="T291" s="82">
        <f t="shared" si="218"/>
        <v>0</v>
      </c>
      <c r="U291" s="83"/>
      <c r="V291" s="81"/>
      <c r="W291" s="82">
        <f t="shared" si="219"/>
        <v>0</v>
      </c>
      <c r="X291" s="83"/>
      <c r="Y291" s="81"/>
      <c r="Z291" s="82">
        <f>Y291-AA291</f>
        <v>0</v>
      </c>
      <c r="AA291" s="83"/>
      <c r="AB291" s="81"/>
      <c r="AC291" s="82">
        <f t="shared" si="220"/>
        <v>0</v>
      </c>
      <c r="AD291" s="83"/>
      <c r="AE291" s="81"/>
      <c r="AF291" s="82">
        <f t="shared" si="221"/>
        <v>0</v>
      </c>
      <c r="AG291" s="83"/>
      <c r="AH291" s="81"/>
      <c r="AI291" s="168"/>
    </row>
    <row r="292" spans="1:35" ht="30" hidden="1" customHeight="1">
      <c r="A292" s="302" t="s">
        <v>13</v>
      </c>
      <c r="B292" s="303" t="s">
        <v>14</v>
      </c>
      <c r="C292" s="293" t="s">
        <v>15</v>
      </c>
      <c r="D292" s="303" t="s">
        <v>16</v>
      </c>
      <c r="E292" s="293" t="s">
        <v>17</v>
      </c>
      <c r="F292" s="304" t="s">
        <v>18</v>
      </c>
      <c r="G292" s="312" t="s">
        <v>19</v>
      </c>
      <c r="H292" s="293" t="s">
        <v>20</v>
      </c>
      <c r="I292" s="294" t="s">
        <v>21</v>
      </c>
      <c r="J292" s="281" t="s">
        <v>19</v>
      </c>
      <c r="K292" s="293" t="s">
        <v>20</v>
      </c>
      <c r="L292" s="294" t="s">
        <v>21</v>
      </c>
      <c r="M292" s="281" t="s">
        <v>19</v>
      </c>
      <c r="N292" s="293" t="s">
        <v>20</v>
      </c>
      <c r="O292" s="294" t="s">
        <v>21</v>
      </c>
      <c r="P292" s="281" t="s">
        <v>19</v>
      </c>
      <c r="Q292" s="293" t="s">
        <v>20</v>
      </c>
      <c r="R292" s="294" t="s">
        <v>21</v>
      </c>
      <c r="S292" s="281" t="s">
        <v>19</v>
      </c>
      <c r="T292" s="293" t="s">
        <v>20</v>
      </c>
      <c r="U292" s="294" t="s">
        <v>21</v>
      </c>
      <c r="V292" s="281" t="s">
        <v>19</v>
      </c>
      <c r="W292" s="293" t="s">
        <v>20</v>
      </c>
      <c r="X292" s="294" t="s">
        <v>21</v>
      </c>
      <c r="Y292" s="281" t="s">
        <v>19</v>
      </c>
      <c r="Z292" s="293" t="s">
        <v>20</v>
      </c>
      <c r="AA292" s="294" t="s">
        <v>21</v>
      </c>
      <c r="AB292" s="281" t="s">
        <v>19</v>
      </c>
      <c r="AC292" s="293" t="s">
        <v>20</v>
      </c>
      <c r="AD292" s="294" t="s">
        <v>21</v>
      </c>
      <c r="AE292" s="281" t="s">
        <v>19</v>
      </c>
      <c r="AF292" s="293" t="s">
        <v>20</v>
      </c>
      <c r="AG292" s="294" t="s">
        <v>21</v>
      </c>
      <c r="AH292" s="316" t="s">
        <v>19</v>
      </c>
      <c r="AI292" s="282" t="s">
        <v>22</v>
      </c>
    </row>
    <row r="293" spans="1:35" ht="30" hidden="1" customHeight="1">
      <c r="A293" s="302"/>
      <c r="B293" s="303"/>
      <c r="C293" s="293"/>
      <c r="D293" s="303"/>
      <c r="E293" s="293"/>
      <c r="F293" s="304"/>
      <c r="G293" s="312"/>
      <c r="H293" s="293"/>
      <c r="I293" s="294"/>
      <c r="J293" s="281"/>
      <c r="K293" s="293"/>
      <c r="L293" s="294"/>
      <c r="M293" s="281"/>
      <c r="N293" s="293"/>
      <c r="O293" s="294"/>
      <c r="P293" s="281"/>
      <c r="Q293" s="293"/>
      <c r="R293" s="294"/>
      <c r="S293" s="281"/>
      <c r="T293" s="293"/>
      <c r="U293" s="294"/>
      <c r="V293" s="281"/>
      <c r="W293" s="293"/>
      <c r="X293" s="294"/>
      <c r="Y293" s="281"/>
      <c r="Z293" s="293"/>
      <c r="AA293" s="294"/>
      <c r="AB293" s="281"/>
      <c r="AC293" s="293"/>
      <c r="AD293" s="294"/>
      <c r="AE293" s="281"/>
      <c r="AF293" s="293"/>
      <c r="AG293" s="294"/>
      <c r="AH293" s="316"/>
      <c r="AI293" s="282"/>
    </row>
    <row r="294" spans="1:35" ht="30" hidden="1" customHeight="1">
      <c r="A294" s="283" t="s">
        <v>101</v>
      </c>
      <c r="B294" s="313" t="s">
        <v>102</v>
      </c>
      <c r="C294" s="314" t="s">
        <v>103</v>
      </c>
      <c r="D294" s="301" t="s">
        <v>104</v>
      </c>
      <c r="E294" s="296" t="s">
        <v>26</v>
      </c>
      <c r="F294" s="85" t="s">
        <v>27</v>
      </c>
      <c r="G294" s="67"/>
      <c r="H294" s="63">
        <f t="shared" ref="H294:H302" si="222">G294-I294</f>
        <v>0</v>
      </c>
      <c r="I294" s="64"/>
      <c r="J294" s="62"/>
      <c r="K294" s="63">
        <f t="shared" ref="K294:K302" si="223">J294-L294</f>
        <v>0</v>
      </c>
      <c r="L294" s="64"/>
      <c r="M294" s="62"/>
      <c r="N294" s="63">
        <f t="shared" ref="N294:N302" si="224">M294-O294</f>
        <v>0</v>
      </c>
      <c r="O294" s="64"/>
      <c r="P294" s="62"/>
      <c r="Q294" s="63">
        <f t="shared" ref="Q294:Q302" si="225">P294-R294</f>
        <v>0</v>
      </c>
      <c r="R294" s="64"/>
      <c r="S294" s="62"/>
      <c r="T294" s="63">
        <f t="shared" ref="T294:T302" si="226">S294-U294</f>
        <v>0</v>
      </c>
      <c r="U294" s="64"/>
      <c r="V294" s="62"/>
      <c r="W294" s="63">
        <f t="shared" ref="W294:W302" si="227">V294-X294</f>
        <v>0</v>
      </c>
      <c r="X294" s="64"/>
      <c r="Y294" s="62"/>
      <c r="Z294" s="63">
        <f t="shared" ref="Z294:Z302" si="228">Y294-AA294</f>
        <v>0</v>
      </c>
      <c r="AA294" s="64"/>
      <c r="AB294" s="62"/>
      <c r="AC294" s="63">
        <f t="shared" ref="AC294:AC302" si="229">AB294-AD294</f>
        <v>0</v>
      </c>
      <c r="AD294" s="64"/>
      <c r="AE294" s="62"/>
      <c r="AF294" s="63">
        <f t="shared" ref="AF294:AF302" si="230">AE294-AG294</f>
        <v>0</v>
      </c>
      <c r="AG294" s="64"/>
      <c r="AH294" s="68"/>
      <c r="AI294" s="75" t="s">
        <v>28</v>
      </c>
    </row>
    <row r="295" spans="1:35" ht="30" hidden="1" customHeight="1">
      <c r="A295" s="283"/>
      <c r="B295" s="313"/>
      <c r="C295" s="314"/>
      <c r="D295" s="301"/>
      <c r="E295" s="296"/>
      <c r="F295" s="87" t="s">
        <v>29</v>
      </c>
      <c r="G295" s="67"/>
      <c r="H295" s="65">
        <f t="shared" si="222"/>
        <v>0</v>
      </c>
      <c r="I295" s="66"/>
      <c r="J295" s="62"/>
      <c r="K295" s="65">
        <f t="shared" si="223"/>
        <v>0</v>
      </c>
      <c r="L295" s="66"/>
      <c r="M295" s="62"/>
      <c r="N295" s="65">
        <f t="shared" si="224"/>
        <v>0</v>
      </c>
      <c r="O295" s="66"/>
      <c r="P295" s="62"/>
      <c r="Q295" s="65">
        <f t="shared" si="225"/>
        <v>0</v>
      </c>
      <c r="R295" s="66"/>
      <c r="S295" s="62"/>
      <c r="T295" s="65">
        <f t="shared" si="226"/>
        <v>0</v>
      </c>
      <c r="U295" s="66"/>
      <c r="V295" s="62"/>
      <c r="W295" s="65">
        <f t="shared" si="227"/>
        <v>0</v>
      </c>
      <c r="X295" s="66"/>
      <c r="Y295" s="62"/>
      <c r="Z295" s="65">
        <f t="shared" si="228"/>
        <v>0</v>
      </c>
      <c r="AA295" s="66"/>
      <c r="AB295" s="62"/>
      <c r="AC295" s="65">
        <f t="shared" si="229"/>
        <v>0</v>
      </c>
      <c r="AD295" s="66"/>
      <c r="AE295" s="62"/>
      <c r="AF295" s="65">
        <f t="shared" si="230"/>
        <v>0</v>
      </c>
      <c r="AG295" s="66"/>
      <c r="AH295" s="68"/>
      <c r="AI295" s="154">
        <f>SUM(G294:G302,J294:J302,M294:M302,P294:P302,S294:S302,V294:V302,Y294:Y302,AB294:AB302,AE294:AE302)</f>
        <v>0</v>
      </c>
    </row>
    <row r="296" spans="1:35" ht="30" hidden="1" customHeight="1">
      <c r="A296" s="283"/>
      <c r="B296" s="313"/>
      <c r="C296" s="314"/>
      <c r="D296" s="301"/>
      <c r="E296" s="296"/>
      <c r="F296" s="87" t="s">
        <v>30</v>
      </c>
      <c r="G296" s="67"/>
      <c r="H296" s="65">
        <f t="shared" si="222"/>
        <v>0</v>
      </c>
      <c r="I296" s="66"/>
      <c r="J296" s="62"/>
      <c r="K296" s="65">
        <f t="shared" si="223"/>
        <v>0</v>
      </c>
      <c r="L296" s="66"/>
      <c r="M296" s="62"/>
      <c r="N296" s="65">
        <f t="shared" si="224"/>
        <v>0</v>
      </c>
      <c r="O296" s="66"/>
      <c r="P296" s="62"/>
      <c r="Q296" s="65">
        <f t="shared" si="225"/>
        <v>0</v>
      </c>
      <c r="R296" s="66"/>
      <c r="S296" s="62"/>
      <c r="T296" s="65">
        <f t="shared" si="226"/>
        <v>0</v>
      </c>
      <c r="U296" s="66"/>
      <c r="V296" s="62"/>
      <c r="W296" s="65">
        <f t="shared" si="227"/>
        <v>0</v>
      </c>
      <c r="X296" s="66"/>
      <c r="Y296" s="62"/>
      <c r="Z296" s="65">
        <f t="shared" si="228"/>
        <v>0</v>
      </c>
      <c r="AA296" s="66"/>
      <c r="AB296" s="62"/>
      <c r="AC296" s="65">
        <f t="shared" si="229"/>
        <v>0</v>
      </c>
      <c r="AD296" s="66"/>
      <c r="AE296" s="62"/>
      <c r="AF296" s="65">
        <f t="shared" si="230"/>
        <v>0</v>
      </c>
      <c r="AG296" s="66"/>
      <c r="AH296" s="68"/>
      <c r="AI296" s="76" t="s">
        <v>32</v>
      </c>
    </row>
    <row r="297" spans="1:35" ht="30" hidden="1" customHeight="1">
      <c r="A297" s="283"/>
      <c r="B297" s="313"/>
      <c r="C297" s="314"/>
      <c r="D297" s="301"/>
      <c r="E297" s="296"/>
      <c r="F297" s="87" t="s">
        <v>31</v>
      </c>
      <c r="G297" s="67"/>
      <c r="H297" s="65">
        <f t="shared" si="222"/>
        <v>0</v>
      </c>
      <c r="I297" s="66"/>
      <c r="J297" s="62"/>
      <c r="K297" s="65">
        <f t="shared" si="223"/>
        <v>0</v>
      </c>
      <c r="L297" s="66"/>
      <c r="M297" s="62"/>
      <c r="N297" s="65">
        <f t="shared" si="224"/>
        <v>0</v>
      </c>
      <c r="O297" s="66"/>
      <c r="P297" s="62"/>
      <c r="Q297" s="65">
        <f t="shared" si="225"/>
        <v>0</v>
      </c>
      <c r="R297" s="66"/>
      <c r="S297" s="62"/>
      <c r="T297" s="65">
        <f t="shared" si="226"/>
        <v>0</v>
      </c>
      <c r="U297" s="66"/>
      <c r="V297" s="62"/>
      <c r="W297" s="65">
        <f t="shared" si="227"/>
        <v>0</v>
      </c>
      <c r="X297" s="66"/>
      <c r="Y297" s="62"/>
      <c r="Z297" s="65">
        <f t="shared" si="228"/>
        <v>0</v>
      </c>
      <c r="AA297" s="66"/>
      <c r="AB297" s="62"/>
      <c r="AC297" s="65">
        <f t="shared" si="229"/>
        <v>0</v>
      </c>
      <c r="AD297" s="66"/>
      <c r="AE297" s="62"/>
      <c r="AF297" s="65">
        <f t="shared" si="230"/>
        <v>0</v>
      </c>
      <c r="AG297" s="66"/>
      <c r="AH297" s="68"/>
      <c r="AI297" s="154">
        <f>SUM(H294:H302,K294:K302,N294:N302,Q294:Q302,T294:T302,W294:W302,Z294:Z302,AC294:AC302,Z294:Z302,AF294:AF302)</f>
        <v>0</v>
      </c>
    </row>
    <row r="298" spans="1:35" ht="30" hidden="1" customHeight="1">
      <c r="A298" s="283"/>
      <c r="B298" s="313"/>
      <c r="C298" s="314"/>
      <c r="D298" s="301"/>
      <c r="E298" s="296"/>
      <c r="F298" s="87" t="s">
        <v>33</v>
      </c>
      <c r="G298" s="67"/>
      <c r="H298" s="65">
        <f t="shared" si="222"/>
        <v>0</v>
      </c>
      <c r="I298" s="66"/>
      <c r="J298" s="62"/>
      <c r="K298" s="65">
        <f t="shared" si="223"/>
        <v>0</v>
      </c>
      <c r="L298" s="66"/>
      <c r="M298" s="62"/>
      <c r="N298" s="65">
        <f t="shared" si="224"/>
        <v>0</v>
      </c>
      <c r="O298" s="66"/>
      <c r="P298" s="62"/>
      <c r="Q298" s="65">
        <f t="shared" si="225"/>
        <v>0</v>
      </c>
      <c r="R298" s="66"/>
      <c r="S298" s="62"/>
      <c r="T298" s="65">
        <f t="shared" si="226"/>
        <v>0</v>
      </c>
      <c r="U298" s="66"/>
      <c r="V298" s="62"/>
      <c r="W298" s="65">
        <f t="shared" si="227"/>
        <v>0</v>
      </c>
      <c r="X298" s="66"/>
      <c r="Y298" s="62"/>
      <c r="Z298" s="65">
        <f t="shared" si="228"/>
        <v>0</v>
      </c>
      <c r="AA298" s="66"/>
      <c r="AB298" s="62"/>
      <c r="AC298" s="65">
        <f t="shared" si="229"/>
        <v>0</v>
      </c>
      <c r="AD298" s="66"/>
      <c r="AE298" s="62"/>
      <c r="AF298" s="65">
        <f t="shared" si="230"/>
        <v>0</v>
      </c>
      <c r="AG298" s="66"/>
      <c r="AH298" s="68"/>
      <c r="AI298" s="76" t="s">
        <v>36</v>
      </c>
    </row>
    <row r="299" spans="1:35" ht="30" hidden="1" customHeight="1">
      <c r="A299" s="283"/>
      <c r="B299" s="313"/>
      <c r="C299" s="314"/>
      <c r="D299" s="301"/>
      <c r="E299" s="296"/>
      <c r="F299" s="87" t="s">
        <v>34</v>
      </c>
      <c r="G299" s="67"/>
      <c r="H299" s="65">
        <f t="shared" si="222"/>
        <v>0</v>
      </c>
      <c r="I299" s="66"/>
      <c r="J299" s="62"/>
      <c r="K299" s="65">
        <f t="shared" si="223"/>
        <v>0</v>
      </c>
      <c r="L299" s="66"/>
      <c r="M299" s="62"/>
      <c r="N299" s="65">
        <f t="shared" si="224"/>
        <v>0</v>
      </c>
      <c r="O299" s="66"/>
      <c r="P299" s="62"/>
      <c r="Q299" s="65">
        <f t="shared" si="225"/>
        <v>0</v>
      </c>
      <c r="R299" s="66"/>
      <c r="S299" s="62"/>
      <c r="T299" s="65">
        <f t="shared" si="226"/>
        <v>0</v>
      </c>
      <c r="U299" s="66"/>
      <c r="V299" s="62"/>
      <c r="W299" s="65">
        <f t="shared" si="227"/>
        <v>0</v>
      </c>
      <c r="X299" s="66"/>
      <c r="Y299" s="62"/>
      <c r="Z299" s="65">
        <f t="shared" si="228"/>
        <v>0</v>
      </c>
      <c r="AA299" s="66"/>
      <c r="AB299" s="62"/>
      <c r="AC299" s="65">
        <f t="shared" si="229"/>
        <v>0</v>
      </c>
      <c r="AD299" s="66"/>
      <c r="AE299" s="62"/>
      <c r="AF299" s="65">
        <f t="shared" si="230"/>
        <v>0</v>
      </c>
      <c r="AG299" s="66"/>
      <c r="AH299" s="68"/>
      <c r="AI299" s="154">
        <f>SUM(I294:I302,L294:L302,O294:O302,R294:R302,U294:U302,X294:X302,AA294:AA302,AD294:AD302,AG294:AG302)</f>
        <v>0</v>
      </c>
    </row>
    <row r="300" spans="1:35" ht="30" hidden="1" customHeight="1">
      <c r="A300" s="283"/>
      <c r="B300" s="313"/>
      <c r="C300" s="314"/>
      <c r="D300" s="301"/>
      <c r="E300" s="296"/>
      <c r="F300" s="87" t="s">
        <v>35</v>
      </c>
      <c r="G300" s="67"/>
      <c r="H300" s="65">
        <f t="shared" si="222"/>
        <v>0</v>
      </c>
      <c r="I300" s="66"/>
      <c r="J300" s="62"/>
      <c r="K300" s="65">
        <f t="shared" si="223"/>
        <v>0</v>
      </c>
      <c r="L300" s="66"/>
      <c r="M300" s="62"/>
      <c r="N300" s="65">
        <f t="shared" si="224"/>
        <v>0</v>
      </c>
      <c r="O300" s="66"/>
      <c r="P300" s="62"/>
      <c r="Q300" s="65">
        <f t="shared" si="225"/>
        <v>0</v>
      </c>
      <c r="R300" s="66"/>
      <c r="S300" s="62"/>
      <c r="T300" s="65">
        <f t="shared" si="226"/>
        <v>0</v>
      </c>
      <c r="U300" s="66"/>
      <c r="V300" s="62"/>
      <c r="W300" s="65">
        <f t="shared" si="227"/>
        <v>0</v>
      </c>
      <c r="X300" s="66"/>
      <c r="Y300" s="62"/>
      <c r="Z300" s="65">
        <f t="shared" si="228"/>
        <v>0</v>
      </c>
      <c r="AA300" s="66"/>
      <c r="AB300" s="62"/>
      <c r="AC300" s="65">
        <f t="shared" si="229"/>
        <v>0</v>
      </c>
      <c r="AD300" s="66"/>
      <c r="AE300" s="62"/>
      <c r="AF300" s="65">
        <f t="shared" si="230"/>
        <v>0</v>
      </c>
      <c r="AG300" s="66"/>
      <c r="AH300" s="68"/>
      <c r="AI300" s="76" t="s">
        <v>40</v>
      </c>
    </row>
    <row r="301" spans="1:35" ht="30" hidden="1" customHeight="1">
      <c r="A301" s="283"/>
      <c r="B301" s="313"/>
      <c r="C301" s="314"/>
      <c r="D301" s="301"/>
      <c r="E301" s="296"/>
      <c r="F301" s="87" t="s">
        <v>37</v>
      </c>
      <c r="G301" s="67"/>
      <c r="H301" s="65">
        <f t="shared" si="222"/>
        <v>0</v>
      </c>
      <c r="I301" s="66"/>
      <c r="J301" s="62"/>
      <c r="K301" s="65">
        <f t="shared" si="223"/>
        <v>0</v>
      </c>
      <c r="L301" s="66"/>
      <c r="M301" s="62"/>
      <c r="N301" s="65">
        <f t="shared" si="224"/>
        <v>0</v>
      </c>
      <c r="O301" s="66"/>
      <c r="P301" s="62"/>
      <c r="Q301" s="65">
        <f t="shared" si="225"/>
        <v>0</v>
      </c>
      <c r="R301" s="66"/>
      <c r="S301" s="62"/>
      <c r="T301" s="65">
        <f t="shared" si="226"/>
        <v>0</v>
      </c>
      <c r="U301" s="66"/>
      <c r="V301" s="62"/>
      <c r="W301" s="65">
        <f t="shared" si="227"/>
        <v>0</v>
      </c>
      <c r="X301" s="66"/>
      <c r="Y301" s="62"/>
      <c r="Z301" s="65">
        <f t="shared" si="228"/>
        <v>0</v>
      </c>
      <c r="AA301" s="66"/>
      <c r="AB301" s="62"/>
      <c r="AC301" s="65">
        <f t="shared" si="229"/>
        <v>0</v>
      </c>
      <c r="AD301" s="66"/>
      <c r="AE301" s="62"/>
      <c r="AF301" s="65">
        <f t="shared" si="230"/>
        <v>0</v>
      </c>
      <c r="AG301" s="66"/>
      <c r="AH301" s="68"/>
      <c r="AI301" s="155" t="e">
        <f>AI299/AI295</f>
        <v>#DIV/0!</v>
      </c>
    </row>
    <row r="302" spans="1:35" ht="30" hidden="1" customHeight="1" thickBot="1">
      <c r="A302" s="283"/>
      <c r="B302" s="313"/>
      <c r="C302" s="314"/>
      <c r="D302" s="301"/>
      <c r="E302" s="296"/>
      <c r="F302" s="88" t="s">
        <v>38</v>
      </c>
      <c r="G302" s="89"/>
      <c r="H302" s="82">
        <f t="shared" si="222"/>
        <v>0</v>
      </c>
      <c r="I302" s="83"/>
      <c r="J302" s="81"/>
      <c r="K302" s="82">
        <f t="shared" si="223"/>
        <v>0</v>
      </c>
      <c r="L302" s="83"/>
      <c r="M302" s="81"/>
      <c r="N302" s="82">
        <f t="shared" si="224"/>
        <v>0</v>
      </c>
      <c r="O302" s="83"/>
      <c r="P302" s="81"/>
      <c r="Q302" s="82">
        <f t="shared" si="225"/>
        <v>0</v>
      </c>
      <c r="R302" s="83"/>
      <c r="S302" s="81"/>
      <c r="T302" s="82">
        <f t="shared" si="226"/>
        <v>0</v>
      </c>
      <c r="U302" s="83"/>
      <c r="V302" s="81"/>
      <c r="W302" s="82">
        <f t="shared" si="227"/>
        <v>0</v>
      </c>
      <c r="X302" s="83"/>
      <c r="Y302" s="81"/>
      <c r="Z302" s="82">
        <f t="shared" si="228"/>
        <v>0</v>
      </c>
      <c r="AA302" s="83"/>
      <c r="AB302" s="81"/>
      <c r="AC302" s="82">
        <f t="shared" si="229"/>
        <v>0</v>
      </c>
      <c r="AD302" s="83"/>
      <c r="AE302" s="81"/>
      <c r="AF302" s="82">
        <f t="shared" si="230"/>
        <v>0</v>
      </c>
      <c r="AG302" s="83"/>
      <c r="AH302" s="97"/>
      <c r="AI302" s="164"/>
    </row>
    <row r="303" spans="1:35" ht="30" hidden="1" customHeight="1">
      <c r="A303" s="302" t="s">
        <v>13</v>
      </c>
      <c r="B303" s="303" t="s">
        <v>14</v>
      </c>
      <c r="C303" s="293" t="s">
        <v>15</v>
      </c>
      <c r="D303" s="303" t="s">
        <v>16</v>
      </c>
      <c r="E303" s="293" t="s">
        <v>17</v>
      </c>
      <c r="F303" s="304" t="s">
        <v>18</v>
      </c>
      <c r="G303" s="312" t="s">
        <v>19</v>
      </c>
      <c r="H303" s="293" t="s">
        <v>20</v>
      </c>
      <c r="I303" s="294" t="s">
        <v>21</v>
      </c>
      <c r="J303" s="312" t="s">
        <v>19</v>
      </c>
      <c r="K303" s="293" t="s">
        <v>20</v>
      </c>
      <c r="L303" s="294" t="s">
        <v>21</v>
      </c>
      <c r="M303" s="312" t="s">
        <v>19</v>
      </c>
      <c r="N303" s="293" t="s">
        <v>20</v>
      </c>
      <c r="O303" s="294" t="s">
        <v>21</v>
      </c>
      <c r="P303" s="312" t="s">
        <v>19</v>
      </c>
      <c r="Q303" s="293" t="s">
        <v>20</v>
      </c>
      <c r="R303" s="294" t="s">
        <v>21</v>
      </c>
      <c r="S303" s="312" t="s">
        <v>19</v>
      </c>
      <c r="T303" s="293" t="s">
        <v>20</v>
      </c>
      <c r="U303" s="294" t="s">
        <v>21</v>
      </c>
      <c r="V303" s="312" t="s">
        <v>19</v>
      </c>
      <c r="W303" s="293" t="s">
        <v>20</v>
      </c>
      <c r="X303" s="294" t="s">
        <v>21</v>
      </c>
      <c r="Y303" s="312" t="s">
        <v>19</v>
      </c>
      <c r="Z303" s="293" t="s">
        <v>20</v>
      </c>
      <c r="AA303" s="294" t="s">
        <v>21</v>
      </c>
      <c r="AB303" s="312" t="s">
        <v>19</v>
      </c>
      <c r="AC303" s="293" t="s">
        <v>20</v>
      </c>
      <c r="AD303" s="294" t="s">
        <v>21</v>
      </c>
      <c r="AE303" s="312" t="s">
        <v>19</v>
      </c>
      <c r="AF303" s="293" t="s">
        <v>20</v>
      </c>
      <c r="AG303" s="294" t="s">
        <v>21</v>
      </c>
      <c r="AH303" s="281" t="s">
        <v>19</v>
      </c>
      <c r="AI303" s="282" t="s">
        <v>22</v>
      </c>
    </row>
    <row r="304" spans="1:35" ht="30" hidden="1" customHeight="1">
      <c r="A304" s="302"/>
      <c r="B304" s="303"/>
      <c r="C304" s="293"/>
      <c r="D304" s="303"/>
      <c r="E304" s="293"/>
      <c r="F304" s="304"/>
      <c r="G304" s="312"/>
      <c r="H304" s="293"/>
      <c r="I304" s="294"/>
      <c r="J304" s="312"/>
      <c r="K304" s="293"/>
      <c r="L304" s="294"/>
      <c r="M304" s="312"/>
      <c r="N304" s="293"/>
      <c r="O304" s="294"/>
      <c r="P304" s="312"/>
      <c r="Q304" s="293"/>
      <c r="R304" s="294"/>
      <c r="S304" s="312"/>
      <c r="T304" s="293"/>
      <c r="U304" s="294"/>
      <c r="V304" s="312"/>
      <c r="W304" s="293"/>
      <c r="X304" s="294"/>
      <c r="Y304" s="312"/>
      <c r="Z304" s="293"/>
      <c r="AA304" s="294"/>
      <c r="AB304" s="312"/>
      <c r="AC304" s="293"/>
      <c r="AD304" s="294"/>
      <c r="AE304" s="312"/>
      <c r="AF304" s="293"/>
      <c r="AG304" s="294"/>
      <c r="AH304" s="281"/>
      <c r="AI304" s="282"/>
    </row>
    <row r="305" spans="1:35" hidden="1">
      <c r="A305" s="283" t="s">
        <v>105</v>
      </c>
      <c r="B305" s="313" t="s">
        <v>106</v>
      </c>
      <c r="C305" s="314" t="s">
        <v>107</v>
      </c>
      <c r="D305" s="301" t="s">
        <v>108</v>
      </c>
      <c r="E305" s="296" t="s">
        <v>109</v>
      </c>
      <c r="F305" s="85" t="s">
        <v>27</v>
      </c>
      <c r="G305" s="67"/>
      <c r="H305" s="63">
        <f t="shared" ref="H305:H313" si="231">G305-I305</f>
        <v>0</v>
      </c>
      <c r="I305" s="64"/>
      <c r="J305" s="67"/>
      <c r="K305" s="63">
        <f t="shared" ref="K305:K313" si="232">J305-L305</f>
        <v>0</v>
      </c>
      <c r="L305" s="64"/>
      <c r="M305" s="67"/>
      <c r="N305" s="63">
        <f t="shared" ref="N305:N313" si="233">M305-O305</f>
        <v>0</v>
      </c>
      <c r="O305" s="64"/>
      <c r="P305" s="67"/>
      <c r="Q305" s="63">
        <f t="shared" ref="Q305:Q313" si="234">P305-R305</f>
        <v>0</v>
      </c>
      <c r="R305" s="64"/>
      <c r="S305" s="67"/>
      <c r="T305" s="63">
        <f t="shared" ref="T305:T313" si="235">S305-U305</f>
        <v>0</v>
      </c>
      <c r="U305" s="64"/>
      <c r="V305" s="67"/>
      <c r="W305" s="63">
        <f t="shared" ref="W305:W313" si="236">V305-X305</f>
        <v>0</v>
      </c>
      <c r="X305" s="64"/>
      <c r="Y305" s="67"/>
      <c r="Z305" s="63">
        <f t="shared" ref="Z305:Z313" si="237">Y305-AA305</f>
        <v>0</v>
      </c>
      <c r="AA305" s="64"/>
      <c r="AB305" s="67"/>
      <c r="AC305" s="63">
        <f t="shared" ref="AC305:AC313" si="238">AB305-AD305</f>
        <v>0</v>
      </c>
      <c r="AD305" s="64"/>
      <c r="AE305" s="67"/>
      <c r="AF305" s="63">
        <f t="shared" ref="AF305:AF313" si="239">AE305-AG305</f>
        <v>0</v>
      </c>
      <c r="AG305" s="64"/>
      <c r="AH305" s="101"/>
      <c r="AI305" s="75" t="s">
        <v>28</v>
      </c>
    </row>
    <row r="306" spans="1:35" ht="30" hidden="1" customHeight="1">
      <c r="A306" s="283"/>
      <c r="B306" s="313"/>
      <c r="C306" s="314"/>
      <c r="D306" s="301"/>
      <c r="E306" s="296"/>
      <c r="F306" s="87" t="s">
        <v>29</v>
      </c>
      <c r="G306" s="67"/>
      <c r="H306" s="65">
        <f t="shared" si="231"/>
        <v>0</v>
      </c>
      <c r="I306" s="66"/>
      <c r="J306" s="67"/>
      <c r="K306" s="65">
        <f t="shared" si="232"/>
        <v>0</v>
      </c>
      <c r="L306" s="66"/>
      <c r="M306" s="67"/>
      <c r="N306" s="65">
        <f t="shared" si="233"/>
        <v>0</v>
      </c>
      <c r="O306" s="66"/>
      <c r="P306" s="67"/>
      <c r="Q306" s="65">
        <f t="shared" si="234"/>
        <v>0</v>
      </c>
      <c r="R306" s="66"/>
      <c r="S306" s="67"/>
      <c r="T306" s="65">
        <f t="shared" si="235"/>
        <v>0</v>
      </c>
      <c r="U306" s="66"/>
      <c r="V306" s="67"/>
      <c r="W306" s="65">
        <f t="shared" si="236"/>
        <v>0</v>
      </c>
      <c r="X306" s="66"/>
      <c r="Y306" s="67"/>
      <c r="Z306" s="65">
        <f t="shared" si="237"/>
        <v>0</v>
      </c>
      <c r="AA306" s="66"/>
      <c r="AB306" s="67"/>
      <c r="AC306" s="65">
        <f t="shared" si="238"/>
        <v>0</v>
      </c>
      <c r="AD306" s="66"/>
      <c r="AE306" s="67"/>
      <c r="AF306" s="65">
        <f t="shared" si="239"/>
        <v>0</v>
      </c>
      <c r="AG306" s="66"/>
      <c r="AH306" s="101"/>
      <c r="AI306" s="154">
        <f>SUM(G305:G313,J305:J313,M305:M313,P305:P313,S305:S313,V305:V313,Y305:Y313,AB305:AB313,AE305:AE313)</f>
        <v>2852805</v>
      </c>
    </row>
    <row r="307" spans="1:35" ht="30" hidden="1" customHeight="1">
      <c r="A307" s="283"/>
      <c r="B307" s="313"/>
      <c r="C307" s="314"/>
      <c r="D307" s="301"/>
      <c r="E307" s="296"/>
      <c r="F307" s="87" t="s">
        <v>30</v>
      </c>
      <c r="G307" s="67"/>
      <c r="H307" s="65">
        <f t="shared" si="231"/>
        <v>0</v>
      </c>
      <c r="I307" s="66"/>
      <c r="J307" s="67"/>
      <c r="K307" s="65">
        <f t="shared" si="232"/>
        <v>0</v>
      </c>
      <c r="L307" s="66"/>
      <c r="M307" s="67"/>
      <c r="N307" s="65">
        <f t="shared" si="233"/>
        <v>0</v>
      </c>
      <c r="O307" s="66"/>
      <c r="P307" s="67"/>
      <c r="Q307" s="65">
        <f t="shared" si="234"/>
        <v>0</v>
      </c>
      <c r="R307" s="66"/>
      <c r="S307" s="67"/>
      <c r="T307" s="65">
        <f t="shared" si="235"/>
        <v>0</v>
      </c>
      <c r="U307" s="66"/>
      <c r="V307" s="67"/>
      <c r="W307" s="65">
        <f t="shared" si="236"/>
        <v>0</v>
      </c>
      <c r="X307" s="66"/>
      <c r="Y307" s="67"/>
      <c r="Z307" s="65">
        <f t="shared" si="237"/>
        <v>0</v>
      </c>
      <c r="AA307" s="66"/>
      <c r="AB307" s="67"/>
      <c r="AC307" s="65">
        <f t="shared" si="238"/>
        <v>0</v>
      </c>
      <c r="AD307" s="66"/>
      <c r="AE307" s="67"/>
      <c r="AF307" s="65">
        <f t="shared" si="239"/>
        <v>0</v>
      </c>
      <c r="AG307" s="66"/>
      <c r="AH307" s="101"/>
      <c r="AI307" s="76" t="s">
        <v>32</v>
      </c>
    </row>
    <row r="308" spans="1:35" ht="30" hidden="1" customHeight="1">
      <c r="A308" s="283"/>
      <c r="B308" s="313"/>
      <c r="C308" s="314"/>
      <c r="D308" s="301"/>
      <c r="E308" s="296"/>
      <c r="F308" s="87" t="s">
        <v>31</v>
      </c>
      <c r="G308" s="67"/>
      <c r="H308" s="65">
        <f t="shared" si="231"/>
        <v>0</v>
      </c>
      <c r="I308" s="66"/>
      <c r="J308" s="67"/>
      <c r="K308" s="65">
        <f t="shared" si="232"/>
        <v>0</v>
      </c>
      <c r="L308" s="66"/>
      <c r="M308" s="67"/>
      <c r="N308" s="65">
        <f t="shared" si="233"/>
        <v>0</v>
      </c>
      <c r="O308" s="66"/>
      <c r="P308" s="67"/>
      <c r="Q308" s="65">
        <f t="shared" si="234"/>
        <v>0</v>
      </c>
      <c r="R308" s="66"/>
      <c r="S308" s="67"/>
      <c r="T308" s="65">
        <f t="shared" si="235"/>
        <v>0</v>
      </c>
      <c r="U308" s="66"/>
      <c r="V308" s="67"/>
      <c r="W308" s="65">
        <f t="shared" si="236"/>
        <v>0</v>
      </c>
      <c r="X308" s="66"/>
      <c r="Y308" s="67"/>
      <c r="Z308" s="65">
        <f t="shared" si="237"/>
        <v>0</v>
      </c>
      <c r="AA308" s="66"/>
      <c r="AB308" s="67"/>
      <c r="AC308" s="65">
        <f t="shared" si="238"/>
        <v>0</v>
      </c>
      <c r="AD308" s="66"/>
      <c r="AE308" s="67"/>
      <c r="AF308" s="65">
        <f t="shared" si="239"/>
        <v>0</v>
      </c>
      <c r="AG308" s="66"/>
      <c r="AH308" s="101"/>
      <c r="AI308" s="154">
        <f>SUM(H305:H313,K305:K313,N305:N313,Q305:Q313,T305:T313,W305:W313,Z305:Z313,AC305:AC313,Z305:Z313,AF305:AF313)</f>
        <v>0</v>
      </c>
    </row>
    <row r="309" spans="1:35" ht="30" hidden="1" customHeight="1">
      <c r="A309" s="283"/>
      <c r="B309" s="313"/>
      <c r="C309" s="314"/>
      <c r="D309" s="301"/>
      <c r="E309" s="296"/>
      <c r="F309" s="87" t="s">
        <v>33</v>
      </c>
      <c r="G309" s="67"/>
      <c r="H309" s="65">
        <f t="shared" si="231"/>
        <v>0</v>
      </c>
      <c r="I309" s="66"/>
      <c r="J309" s="67"/>
      <c r="K309" s="65">
        <f t="shared" si="232"/>
        <v>0</v>
      </c>
      <c r="L309" s="66"/>
      <c r="M309" s="67"/>
      <c r="N309" s="65">
        <f t="shared" si="233"/>
        <v>0</v>
      </c>
      <c r="O309" s="66"/>
      <c r="P309" s="67"/>
      <c r="Q309" s="65">
        <f t="shared" si="234"/>
        <v>0</v>
      </c>
      <c r="R309" s="66"/>
      <c r="S309" s="67"/>
      <c r="T309" s="65">
        <f t="shared" si="235"/>
        <v>0</v>
      </c>
      <c r="U309" s="66"/>
      <c r="V309" s="67"/>
      <c r="W309" s="65">
        <f t="shared" si="236"/>
        <v>0</v>
      </c>
      <c r="X309" s="66"/>
      <c r="Y309" s="67"/>
      <c r="Z309" s="65">
        <f t="shared" si="237"/>
        <v>0</v>
      </c>
      <c r="AA309" s="66"/>
      <c r="AB309" s="67"/>
      <c r="AC309" s="65">
        <f t="shared" si="238"/>
        <v>0</v>
      </c>
      <c r="AD309" s="66"/>
      <c r="AE309" s="67"/>
      <c r="AF309" s="65">
        <f t="shared" si="239"/>
        <v>0</v>
      </c>
      <c r="AG309" s="66"/>
      <c r="AH309" s="101"/>
      <c r="AI309" s="76" t="s">
        <v>36</v>
      </c>
    </row>
    <row r="310" spans="1:35" ht="30" hidden="1" customHeight="1">
      <c r="A310" s="283"/>
      <c r="B310" s="313"/>
      <c r="C310" s="314"/>
      <c r="D310" s="301"/>
      <c r="E310" s="296"/>
      <c r="F310" s="87" t="s">
        <v>34</v>
      </c>
      <c r="G310" s="102">
        <f>2807664+45141</f>
        <v>2852805</v>
      </c>
      <c r="H310" s="95">
        <f t="shared" si="231"/>
        <v>0</v>
      </c>
      <c r="I310" s="96">
        <v>2852805</v>
      </c>
      <c r="J310" s="67"/>
      <c r="K310" s="65">
        <f t="shared" si="232"/>
        <v>0</v>
      </c>
      <c r="L310" s="66"/>
      <c r="M310" s="67"/>
      <c r="N310" s="65">
        <f t="shared" si="233"/>
        <v>0</v>
      </c>
      <c r="O310" s="66"/>
      <c r="P310" s="67"/>
      <c r="Q310" s="65">
        <f t="shared" si="234"/>
        <v>0</v>
      </c>
      <c r="R310" s="66"/>
      <c r="S310" s="67"/>
      <c r="T310" s="65">
        <f t="shared" si="235"/>
        <v>0</v>
      </c>
      <c r="U310" s="66"/>
      <c r="V310" s="67"/>
      <c r="W310" s="65">
        <f t="shared" si="236"/>
        <v>0</v>
      </c>
      <c r="X310" s="66"/>
      <c r="Y310" s="67"/>
      <c r="Z310" s="65">
        <f t="shared" si="237"/>
        <v>0</v>
      </c>
      <c r="AA310" s="66"/>
      <c r="AB310" s="67"/>
      <c r="AC310" s="65">
        <f t="shared" si="238"/>
        <v>0</v>
      </c>
      <c r="AD310" s="66"/>
      <c r="AE310" s="67"/>
      <c r="AF310" s="65">
        <f t="shared" si="239"/>
        <v>0</v>
      </c>
      <c r="AG310" s="66"/>
      <c r="AH310" s="101"/>
      <c r="AI310" s="154">
        <f>SUM(I305:I313,L305:L313,O305:O313,R305:R313,U305:U313,X305:X313,AA305:AA313,AD305:AD313,AG305:AG313)</f>
        <v>2852805</v>
      </c>
    </row>
    <row r="311" spans="1:35" ht="30" hidden="1" customHeight="1">
      <c r="A311" s="283"/>
      <c r="B311" s="313"/>
      <c r="C311" s="314"/>
      <c r="D311" s="301"/>
      <c r="E311" s="296"/>
      <c r="F311" s="87" t="s">
        <v>35</v>
      </c>
      <c r="G311" s="67"/>
      <c r="H311" s="65">
        <f t="shared" si="231"/>
        <v>0</v>
      </c>
      <c r="I311" s="66"/>
      <c r="J311" s="67"/>
      <c r="K311" s="65">
        <f t="shared" si="232"/>
        <v>0</v>
      </c>
      <c r="L311" s="66"/>
      <c r="M311" s="67"/>
      <c r="N311" s="65">
        <f t="shared" si="233"/>
        <v>0</v>
      </c>
      <c r="O311" s="66"/>
      <c r="P311" s="67"/>
      <c r="Q311" s="65">
        <f t="shared" si="234"/>
        <v>0</v>
      </c>
      <c r="R311" s="66"/>
      <c r="S311" s="67"/>
      <c r="T311" s="65">
        <f t="shared" si="235"/>
        <v>0</v>
      </c>
      <c r="U311" s="66"/>
      <c r="V311" s="67"/>
      <c r="W311" s="65">
        <f t="shared" si="236"/>
        <v>0</v>
      </c>
      <c r="X311" s="66"/>
      <c r="Y311" s="67"/>
      <c r="Z311" s="65">
        <f t="shared" si="237"/>
        <v>0</v>
      </c>
      <c r="AA311" s="66"/>
      <c r="AB311" s="67"/>
      <c r="AC311" s="65">
        <f t="shared" si="238"/>
        <v>0</v>
      </c>
      <c r="AD311" s="66"/>
      <c r="AE311" s="67"/>
      <c r="AF311" s="65">
        <f t="shared" si="239"/>
        <v>0</v>
      </c>
      <c r="AG311" s="66"/>
      <c r="AH311" s="101"/>
      <c r="AI311" s="76" t="s">
        <v>40</v>
      </c>
    </row>
    <row r="312" spans="1:35" ht="30" hidden="1" customHeight="1">
      <c r="A312" s="283"/>
      <c r="B312" s="313"/>
      <c r="C312" s="314"/>
      <c r="D312" s="301"/>
      <c r="E312" s="296"/>
      <c r="F312" s="87" t="s">
        <v>37</v>
      </c>
      <c r="G312" s="67"/>
      <c r="H312" s="65">
        <f t="shared" si="231"/>
        <v>0</v>
      </c>
      <c r="I312" s="66"/>
      <c r="J312" s="67"/>
      <c r="K312" s="65">
        <f t="shared" si="232"/>
        <v>0</v>
      </c>
      <c r="L312" s="66"/>
      <c r="M312" s="67"/>
      <c r="N312" s="65">
        <f t="shared" si="233"/>
        <v>0</v>
      </c>
      <c r="O312" s="66"/>
      <c r="P312" s="67"/>
      <c r="Q312" s="65">
        <f t="shared" si="234"/>
        <v>0</v>
      </c>
      <c r="R312" s="66"/>
      <c r="S312" s="67"/>
      <c r="T312" s="65">
        <f t="shared" si="235"/>
        <v>0</v>
      </c>
      <c r="U312" s="66"/>
      <c r="V312" s="67"/>
      <c r="W312" s="65">
        <f t="shared" si="236"/>
        <v>0</v>
      </c>
      <c r="X312" s="66"/>
      <c r="Y312" s="67"/>
      <c r="Z312" s="65">
        <f t="shared" si="237"/>
        <v>0</v>
      </c>
      <c r="AA312" s="66"/>
      <c r="AB312" s="67"/>
      <c r="AC312" s="65">
        <f t="shared" si="238"/>
        <v>0</v>
      </c>
      <c r="AD312" s="66"/>
      <c r="AE312" s="67"/>
      <c r="AF312" s="65">
        <f t="shared" si="239"/>
        <v>0</v>
      </c>
      <c r="AG312" s="66"/>
      <c r="AH312" s="101"/>
      <c r="AI312" s="155">
        <f>AI310/AI306</f>
        <v>1</v>
      </c>
    </row>
    <row r="313" spans="1:35" ht="30" hidden="1" customHeight="1" thickBot="1">
      <c r="A313" s="283"/>
      <c r="B313" s="313"/>
      <c r="C313" s="314"/>
      <c r="D313" s="301"/>
      <c r="E313" s="296"/>
      <c r="F313" s="88" t="s">
        <v>38</v>
      </c>
      <c r="G313" s="89"/>
      <c r="H313" s="82">
        <f t="shared" si="231"/>
        <v>0</v>
      </c>
      <c r="I313" s="83"/>
      <c r="J313" s="89"/>
      <c r="K313" s="82">
        <f t="shared" si="232"/>
        <v>0</v>
      </c>
      <c r="L313" s="83"/>
      <c r="M313" s="89"/>
      <c r="N313" s="82">
        <f t="shared" si="233"/>
        <v>0</v>
      </c>
      <c r="O313" s="83"/>
      <c r="P313" s="89"/>
      <c r="Q313" s="82">
        <f t="shared" si="234"/>
        <v>0</v>
      </c>
      <c r="R313" s="83"/>
      <c r="S313" s="89"/>
      <c r="T313" s="82">
        <f t="shared" si="235"/>
        <v>0</v>
      </c>
      <c r="U313" s="83"/>
      <c r="V313" s="89"/>
      <c r="W313" s="82">
        <f t="shared" si="236"/>
        <v>0</v>
      </c>
      <c r="X313" s="83"/>
      <c r="Y313" s="89"/>
      <c r="Z313" s="82">
        <f t="shared" si="237"/>
        <v>0</v>
      </c>
      <c r="AA313" s="83"/>
      <c r="AB313" s="89"/>
      <c r="AC313" s="82">
        <f t="shared" si="238"/>
        <v>0</v>
      </c>
      <c r="AD313" s="83"/>
      <c r="AE313" s="89"/>
      <c r="AF313" s="82">
        <f t="shared" si="239"/>
        <v>0</v>
      </c>
      <c r="AG313" s="83"/>
      <c r="AH313" s="175"/>
      <c r="AI313" s="164"/>
    </row>
    <row r="314" spans="1:35" ht="30" hidden="1" customHeight="1">
      <c r="A314" s="302" t="s">
        <v>13</v>
      </c>
      <c r="B314" s="303" t="s">
        <v>14</v>
      </c>
      <c r="C314" s="293" t="s">
        <v>15</v>
      </c>
      <c r="D314" s="303" t="s">
        <v>16</v>
      </c>
      <c r="E314" s="293" t="s">
        <v>17</v>
      </c>
      <c r="F314" s="304" t="s">
        <v>18</v>
      </c>
      <c r="G314" s="281" t="s">
        <v>19</v>
      </c>
      <c r="H314" s="293" t="s">
        <v>20</v>
      </c>
      <c r="I314" s="294" t="s">
        <v>21</v>
      </c>
      <c r="J314" s="281" t="s">
        <v>19</v>
      </c>
      <c r="K314" s="293" t="s">
        <v>20</v>
      </c>
      <c r="L314" s="294" t="s">
        <v>21</v>
      </c>
      <c r="M314" s="281" t="s">
        <v>19</v>
      </c>
      <c r="N314" s="293" t="s">
        <v>20</v>
      </c>
      <c r="O314" s="294" t="s">
        <v>21</v>
      </c>
      <c r="P314" s="281" t="s">
        <v>19</v>
      </c>
      <c r="Q314" s="293" t="s">
        <v>20</v>
      </c>
      <c r="R314" s="294" t="s">
        <v>21</v>
      </c>
      <c r="S314" s="281" t="s">
        <v>19</v>
      </c>
      <c r="T314" s="293" t="s">
        <v>20</v>
      </c>
      <c r="U314" s="294" t="s">
        <v>21</v>
      </c>
      <c r="V314" s="281" t="s">
        <v>19</v>
      </c>
      <c r="W314" s="293" t="s">
        <v>20</v>
      </c>
      <c r="X314" s="294" t="s">
        <v>21</v>
      </c>
      <c r="Y314" s="281" t="s">
        <v>19</v>
      </c>
      <c r="Z314" s="293" t="s">
        <v>20</v>
      </c>
      <c r="AA314" s="294" t="s">
        <v>21</v>
      </c>
      <c r="AB314" s="281" t="s">
        <v>19</v>
      </c>
      <c r="AC314" s="293" t="s">
        <v>20</v>
      </c>
      <c r="AD314" s="294" t="s">
        <v>21</v>
      </c>
      <c r="AE314" s="281" t="s">
        <v>19</v>
      </c>
      <c r="AF314" s="293" t="s">
        <v>20</v>
      </c>
      <c r="AG314" s="294" t="s">
        <v>21</v>
      </c>
      <c r="AH314" s="281" t="s">
        <v>19</v>
      </c>
      <c r="AI314" s="282" t="s">
        <v>22</v>
      </c>
    </row>
    <row r="315" spans="1:35" ht="30" hidden="1" customHeight="1">
      <c r="A315" s="302"/>
      <c r="B315" s="303"/>
      <c r="C315" s="293"/>
      <c r="D315" s="303"/>
      <c r="E315" s="293"/>
      <c r="F315" s="304"/>
      <c r="G315" s="281"/>
      <c r="H315" s="293"/>
      <c r="I315" s="294"/>
      <c r="J315" s="281"/>
      <c r="K315" s="293"/>
      <c r="L315" s="294"/>
      <c r="M315" s="281"/>
      <c r="N315" s="293"/>
      <c r="O315" s="294"/>
      <c r="P315" s="281"/>
      <c r="Q315" s="293"/>
      <c r="R315" s="294"/>
      <c r="S315" s="281"/>
      <c r="T315" s="293"/>
      <c r="U315" s="294"/>
      <c r="V315" s="281"/>
      <c r="W315" s="293"/>
      <c r="X315" s="294"/>
      <c r="Y315" s="281"/>
      <c r="Z315" s="293"/>
      <c r="AA315" s="294"/>
      <c r="AB315" s="281"/>
      <c r="AC315" s="293"/>
      <c r="AD315" s="294"/>
      <c r="AE315" s="281"/>
      <c r="AF315" s="293"/>
      <c r="AG315" s="294"/>
      <c r="AH315" s="281"/>
      <c r="AI315" s="282"/>
    </row>
    <row r="316" spans="1:35" hidden="1">
      <c r="A316" s="283" t="s">
        <v>51</v>
      </c>
      <c r="B316" s="284">
        <v>1588</v>
      </c>
      <c r="C316" s="285">
        <v>800745</v>
      </c>
      <c r="D316" s="295" t="s">
        <v>52</v>
      </c>
      <c r="E316" s="296" t="s">
        <v>48</v>
      </c>
      <c r="F316" s="61" t="s">
        <v>27</v>
      </c>
      <c r="G316" s="62"/>
      <c r="H316" s="63">
        <f t="shared" ref="H316:H324" si="240">G316-I316</f>
        <v>0</v>
      </c>
      <c r="I316" s="64"/>
      <c r="J316" s="62"/>
      <c r="K316" s="63">
        <f t="shared" ref="K316:K324" si="241">J316-L316</f>
        <v>0</v>
      </c>
      <c r="L316" s="64"/>
      <c r="M316" s="62"/>
      <c r="N316" s="63">
        <f t="shared" ref="N316:N324" si="242">M316-O316</f>
        <v>0</v>
      </c>
      <c r="O316" s="64"/>
      <c r="P316" s="62"/>
      <c r="Q316" s="63">
        <f>P316-R316</f>
        <v>0</v>
      </c>
      <c r="R316" s="64"/>
      <c r="S316" s="62"/>
      <c r="T316" s="63">
        <f t="shared" ref="T316:T324" si="243">S316-U316</f>
        <v>0</v>
      </c>
      <c r="U316" s="64"/>
      <c r="V316" s="62"/>
      <c r="W316" s="63">
        <f t="shared" ref="W316:W324" si="244">V316-X316</f>
        <v>0</v>
      </c>
      <c r="X316" s="64"/>
      <c r="Y316" s="62"/>
      <c r="Z316" s="63">
        <f t="shared" ref="Z316:Z324" si="245">Y316-AA316</f>
        <v>0</v>
      </c>
      <c r="AA316" s="64"/>
      <c r="AB316" s="62"/>
      <c r="AC316" s="63">
        <f t="shared" ref="AC316:AC324" si="246">AB316-AD316</f>
        <v>0</v>
      </c>
      <c r="AD316" s="64"/>
      <c r="AE316" s="62"/>
      <c r="AF316" s="63">
        <f t="shared" ref="AF316:AF324" si="247">AE316-AG316</f>
        <v>0</v>
      </c>
      <c r="AG316" s="64"/>
      <c r="AH316" s="62"/>
      <c r="AI316" s="75" t="s">
        <v>28</v>
      </c>
    </row>
    <row r="317" spans="1:35" ht="30" hidden="1" customHeight="1">
      <c r="A317" s="283"/>
      <c r="B317" s="284"/>
      <c r="C317" s="285"/>
      <c r="D317" s="295"/>
      <c r="E317" s="296"/>
      <c r="F317" s="61" t="s">
        <v>29</v>
      </c>
      <c r="G317" s="94">
        <v>1132128</v>
      </c>
      <c r="H317" s="95">
        <f t="shared" si="240"/>
        <v>0</v>
      </c>
      <c r="I317" s="96">
        <v>1132128</v>
      </c>
      <c r="J317" s="62"/>
      <c r="K317" s="65">
        <f t="shared" si="241"/>
        <v>0</v>
      </c>
      <c r="L317" s="66"/>
      <c r="M317" s="62"/>
      <c r="N317" s="65">
        <f t="shared" si="242"/>
        <v>0</v>
      </c>
      <c r="O317" s="66"/>
      <c r="P317" s="62"/>
      <c r="Q317" s="65">
        <f>P317-R317</f>
        <v>0</v>
      </c>
      <c r="R317" s="66"/>
      <c r="S317" s="62"/>
      <c r="T317" s="65">
        <f t="shared" si="243"/>
        <v>0</v>
      </c>
      <c r="U317" s="66"/>
      <c r="V317" s="62"/>
      <c r="W317" s="65">
        <f t="shared" si="244"/>
        <v>0</v>
      </c>
      <c r="X317" s="66"/>
      <c r="Y317" s="62"/>
      <c r="Z317" s="65">
        <f t="shared" si="245"/>
        <v>0</v>
      </c>
      <c r="AA317" s="66"/>
      <c r="AB317" s="62"/>
      <c r="AC317" s="65">
        <f t="shared" si="246"/>
        <v>0</v>
      </c>
      <c r="AD317" s="66"/>
      <c r="AE317" s="62"/>
      <c r="AF317" s="65">
        <f t="shared" si="247"/>
        <v>0</v>
      </c>
      <c r="AG317" s="66"/>
      <c r="AH317" s="62"/>
      <c r="AI317" s="154">
        <f>SUM(G316:G324,J316:J324,M316:M324,P316:P324,S316:S324,V316:V324,Y316:Y324,AB316:AB324,AE316:AE324)</f>
        <v>1232070</v>
      </c>
    </row>
    <row r="318" spans="1:35" ht="30" hidden="1" customHeight="1">
      <c r="A318" s="283"/>
      <c r="B318" s="284"/>
      <c r="C318" s="285"/>
      <c r="D318" s="295"/>
      <c r="E318" s="296"/>
      <c r="F318" s="61" t="s">
        <v>30</v>
      </c>
      <c r="G318" s="62"/>
      <c r="H318" s="65">
        <f t="shared" si="240"/>
        <v>0</v>
      </c>
      <c r="I318" s="66"/>
      <c r="J318" s="62"/>
      <c r="K318" s="65">
        <f t="shared" si="241"/>
        <v>0</v>
      </c>
      <c r="L318" s="66"/>
      <c r="M318" s="62"/>
      <c r="N318" s="65">
        <f t="shared" si="242"/>
        <v>0</v>
      </c>
      <c r="O318" s="66"/>
      <c r="P318" s="62"/>
      <c r="Q318" s="65">
        <f>P318-R318</f>
        <v>0</v>
      </c>
      <c r="R318" s="66"/>
      <c r="S318" s="62"/>
      <c r="T318" s="65">
        <f t="shared" si="243"/>
        <v>0</v>
      </c>
      <c r="U318" s="66"/>
      <c r="V318" s="62"/>
      <c r="W318" s="65">
        <f t="shared" si="244"/>
        <v>0</v>
      </c>
      <c r="X318" s="66"/>
      <c r="Y318" s="62"/>
      <c r="Z318" s="65">
        <f t="shared" si="245"/>
        <v>0</v>
      </c>
      <c r="AA318" s="66"/>
      <c r="AB318" s="62"/>
      <c r="AC318" s="65">
        <f t="shared" si="246"/>
        <v>0</v>
      </c>
      <c r="AD318" s="66"/>
      <c r="AE318" s="62"/>
      <c r="AF318" s="65">
        <f t="shared" si="247"/>
        <v>0</v>
      </c>
      <c r="AG318" s="66"/>
      <c r="AH318" s="62"/>
      <c r="AI318" s="76" t="s">
        <v>32</v>
      </c>
    </row>
    <row r="319" spans="1:35" ht="30" hidden="1" customHeight="1">
      <c r="A319" s="283"/>
      <c r="B319" s="284"/>
      <c r="C319" s="285"/>
      <c r="D319" s="295"/>
      <c r="E319" s="296"/>
      <c r="F319" s="61" t="s">
        <v>31</v>
      </c>
      <c r="G319" s="62"/>
      <c r="H319" s="65">
        <f t="shared" si="240"/>
        <v>0</v>
      </c>
      <c r="I319" s="66"/>
      <c r="J319" s="62"/>
      <c r="K319" s="65">
        <f t="shared" si="241"/>
        <v>0</v>
      </c>
      <c r="L319" s="66"/>
      <c r="M319" s="62"/>
      <c r="N319" s="65">
        <f t="shared" si="242"/>
        <v>0</v>
      </c>
      <c r="O319" s="66"/>
      <c r="P319" s="62"/>
      <c r="Q319" s="65">
        <f>P319-R319</f>
        <v>0</v>
      </c>
      <c r="R319" s="66"/>
      <c r="S319" s="62"/>
      <c r="T319" s="65">
        <f t="shared" si="243"/>
        <v>0</v>
      </c>
      <c r="U319" s="66"/>
      <c r="V319" s="62"/>
      <c r="W319" s="65">
        <f t="shared" si="244"/>
        <v>0</v>
      </c>
      <c r="X319" s="66"/>
      <c r="Y319" s="62"/>
      <c r="Z319" s="65">
        <f t="shared" si="245"/>
        <v>0</v>
      </c>
      <c r="AA319" s="66"/>
      <c r="AB319" s="62"/>
      <c r="AC319" s="65">
        <f t="shared" si="246"/>
        <v>0</v>
      </c>
      <c r="AD319" s="66"/>
      <c r="AE319" s="62"/>
      <c r="AF319" s="65">
        <f t="shared" si="247"/>
        <v>0</v>
      </c>
      <c r="AG319" s="66"/>
      <c r="AH319" s="62"/>
      <c r="AI319" s="154">
        <f>SUM(H316:H324,K316:K324,N316:N324,Q316:Q324,T316:T324,W316:W324,Z316:Z324,AC316:AC324,Z316:Z324,AF316:AF324)</f>
        <v>0</v>
      </c>
    </row>
    <row r="320" spans="1:35" ht="30" hidden="1" customHeight="1">
      <c r="A320" s="283"/>
      <c r="B320" s="284"/>
      <c r="C320" s="285"/>
      <c r="D320" s="295"/>
      <c r="E320" s="296"/>
      <c r="F320" s="61" t="s">
        <v>33</v>
      </c>
      <c r="G320" s="62"/>
      <c r="H320" s="65">
        <f t="shared" si="240"/>
        <v>0</v>
      </c>
      <c r="I320" s="66"/>
      <c r="J320" s="62"/>
      <c r="K320" s="65">
        <f t="shared" si="241"/>
        <v>0</v>
      </c>
      <c r="L320" s="66"/>
      <c r="M320" s="62"/>
      <c r="N320" s="65">
        <f t="shared" si="242"/>
        <v>0</v>
      </c>
      <c r="O320" s="66"/>
      <c r="P320" s="62"/>
      <c r="Q320" s="65">
        <f>P320-R320</f>
        <v>0</v>
      </c>
      <c r="R320" s="66"/>
      <c r="S320" s="62"/>
      <c r="T320" s="65">
        <f t="shared" si="243"/>
        <v>0</v>
      </c>
      <c r="U320" s="66"/>
      <c r="V320" s="62"/>
      <c r="W320" s="65">
        <f t="shared" si="244"/>
        <v>0</v>
      </c>
      <c r="X320" s="66"/>
      <c r="Y320" s="62"/>
      <c r="Z320" s="65">
        <f t="shared" si="245"/>
        <v>0</v>
      </c>
      <c r="AA320" s="66"/>
      <c r="AB320" s="62"/>
      <c r="AC320" s="65">
        <f t="shared" si="246"/>
        <v>0</v>
      </c>
      <c r="AD320" s="66"/>
      <c r="AE320" s="62"/>
      <c r="AF320" s="65">
        <f t="shared" si="247"/>
        <v>0</v>
      </c>
      <c r="AG320" s="66"/>
      <c r="AH320" s="62"/>
      <c r="AI320" s="76" t="s">
        <v>36</v>
      </c>
    </row>
    <row r="321" spans="1:35" ht="30" hidden="1" customHeight="1">
      <c r="A321" s="283"/>
      <c r="B321" s="284"/>
      <c r="C321" s="285"/>
      <c r="D321" s="295"/>
      <c r="E321" s="296"/>
      <c r="F321" s="61" t="s">
        <v>34</v>
      </c>
      <c r="G321" s="62"/>
      <c r="H321" s="65">
        <f t="shared" si="240"/>
        <v>0</v>
      </c>
      <c r="I321" s="66"/>
      <c r="J321" s="62"/>
      <c r="K321" s="65">
        <f t="shared" si="241"/>
        <v>0</v>
      </c>
      <c r="L321" s="66"/>
      <c r="M321" s="94">
        <v>99942</v>
      </c>
      <c r="N321" s="95">
        <f t="shared" si="242"/>
        <v>0</v>
      </c>
      <c r="O321" s="96">
        <v>99942</v>
      </c>
      <c r="P321" s="3"/>
      <c r="Q321" s="11"/>
      <c r="R321" s="12"/>
      <c r="S321" s="62"/>
      <c r="T321" s="65">
        <f t="shared" si="243"/>
        <v>0</v>
      </c>
      <c r="U321" s="66"/>
      <c r="V321" s="62"/>
      <c r="W321" s="65">
        <f t="shared" si="244"/>
        <v>0</v>
      </c>
      <c r="X321" s="66"/>
      <c r="Y321" s="62"/>
      <c r="Z321" s="65">
        <f t="shared" si="245"/>
        <v>0</v>
      </c>
      <c r="AA321" s="66"/>
      <c r="AB321" s="62"/>
      <c r="AC321" s="65">
        <f t="shared" si="246"/>
        <v>0</v>
      </c>
      <c r="AD321" s="66"/>
      <c r="AE321" s="62"/>
      <c r="AF321" s="65">
        <f t="shared" si="247"/>
        <v>0</v>
      </c>
      <c r="AG321" s="66"/>
      <c r="AH321" s="62"/>
      <c r="AI321" s="154">
        <f>SUM(I316:I324,L316:L324,O316:O324,R316:R324,U316:U324,X316:X324,AA316:AA324,AD316:AD324,AG316:AG324)</f>
        <v>1232070</v>
      </c>
    </row>
    <row r="322" spans="1:35" ht="30" hidden="1" customHeight="1">
      <c r="A322" s="283"/>
      <c r="B322" s="284"/>
      <c r="C322" s="285"/>
      <c r="D322" s="295"/>
      <c r="E322" s="296"/>
      <c r="F322" s="61" t="s">
        <v>35</v>
      </c>
      <c r="G322" s="62"/>
      <c r="H322" s="65">
        <f t="shared" si="240"/>
        <v>0</v>
      </c>
      <c r="I322" s="66"/>
      <c r="J322" s="62"/>
      <c r="K322" s="65">
        <f t="shared" si="241"/>
        <v>0</v>
      </c>
      <c r="L322" s="66"/>
      <c r="M322" s="62"/>
      <c r="N322" s="65">
        <f t="shared" si="242"/>
        <v>0</v>
      </c>
      <c r="O322" s="66"/>
      <c r="P322" s="62"/>
      <c r="Q322" s="65">
        <f>P322-R322</f>
        <v>0</v>
      </c>
      <c r="R322" s="66"/>
      <c r="S322" s="62"/>
      <c r="T322" s="65">
        <f t="shared" si="243"/>
        <v>0</v>
      </c>
      <c r="U322" s="66"/>
      <c r="V322" s="62"/>
      <c r="W322" s="65">
        <f t="shared" si="244"/>
        <v>0</v>
      </c>
      <c r="X322" s="66"/>
      <c r="Y322" s="62"/>
      <c r="Z322" s="65">
        <f t="shared" si="245"/>
        <v>0</v>
      </c>
      <c r="AA322" s="66"/>
      <c r="AB322" s="62"/>
      <c r="AC322" s="65">
        <f t="shared" si="246"/>
        <v>0</v>
      </c>
      <c r="AD322" s="66"/>
      <c r="AE322" s="62"/>
      <c r="AF322" s="65">
        <f t="shared" si="247"/>
        <v>0</v>
      </c>
      <c r="AG322" s="66"/>
      <c r="AH322" s="62"/>
      <c r="AI322" s="76" t="s">
        <v>40</v>
      </c>
    </row>
    <row r="323" spans="1:35" ht="30" hidden="1" customHeight="1">
      <c r="A323" s="283"/>
      <c r="B323" s="284"/>
      <c r="C323" s="285"/>
      <c r="D323" s="295"/>
      <c r="E323" s="296"/>
      <c r="F323" s="61" t="s">
        <v>37</v>
      </c>
      <c r="G323" s="62"/>
      <c r="H323" s="65">
        <f t="shared" si="240"/>
        <v>0</v>
      </c>
      <c r="I323" s="66"/>
      <c r="J323" s="62"/>
      <c r="K323" s="65">
        <f t="shared" si="241"/>
        <v>0</v>
      </c>
      <c r="L323" s="66"/>
      <c r="M323" s="62"/>
      <c r="N323" s="65">
        <f t="shared" si="242"/>
        <v>0</v>
      </c>
      <c r="O323" s="66"/>
      <c r="P323" s="62"/>
      <c r="Q323" s="65">
        <f>P323-R323</f>
        <v>0</v>
      </c>
      <c r="R323" s="66"/>
      <c r="S323" s="62"/>
      <c r="T323" s="65">
        <f t="shared" si="243"/>
        <v>0</v>
      </c>
      <c r="U323" s="66"/>
      <c r="V323" s="62"/>
      <c r="W323" s="65">
        <f t="shared" si="244"/>
        <v>0</v>
      </c>
      <c r="X323" s="66"/>
      <c r="Y323" s="62"/>
      <c r="Z323" s="65">
        <f t="shared" si="245"/>
        <v>0</v>
      </c>
      <c r="AA323" s="66"/>
      <c r="AB323" s="62"/>
      <c r="AC323" s="65">
        <f t="shared" si="246"/>
        <v>0</v>
      </c>
      <c r="AD323" s="66"/>
      <c r="AE323" s="62"/>
      <c r="AF323" s="65">
        <f t="shared" si="247"/>
        <v>0</v>
      </c>
      <c r="AG323" s="66"/>
      <c r="AH323" s="62"/>
      <c r="AI323" s="155">
        <f>AI321/AI317</f>
        <v>1</v>
      </c>
    </row>
    <row r="324" spans="1:35" ht="30" hidden="1" customHeight="1" thickBot="1">
      <c r="A324" s="283"/>
      <c r="B324" s="284"/>
      <c r="C324" s="285"/>
      <c r="D324" s="295"/>
      <c r="E324" s="296"/>
      <c r="F324" s="173" t="s">
        <v>38</v>
      </c>
      <c r="G324" s="81"/>
      <c r="H324" s="82">
        <f t="shared" si="240"/>
        <v>0</v>
      </c>
      <c r="I324" s="83"/>
      <c r="J324" s="81"/>
      <c r="K324" s="82">
        <f t="shared" si="241"/>
        <v>0</v>
      </c>
      <c r="L324" s="83"/>
      <c r="M324" s="81"/>
      <c r="N324" s="82">
        <f t="shared" si="242"/>
        <v>0</v>
      </c>
      <c r="O324" s="83"/>
      <c r="P324" s="81"/>
      <c r="Q324" s="82">
        <f>P324-R324</f>
        <v>0</v>
      </c>
      <c r="R324" s="83"/>
      <c r="S324" s="81"/>
      <c r="T324" s="82">
        <f t="shared" si="243"/>
        <v>0</v>
      </c>
      <c r="U324" s="83"/>
      <c r="V324" s="81"/>
      <c r="W324" s="82">
        <f t="shared" si="244"/>
        <v>0</v>
      </c>
      <c r="X324" s="83"/>
      <c r="Y324" s="81"/>
      <c r="Z324" s="82">
        <f t="shared" si="245"/>
        <v>0</v>
      </c>
      <c r="AA324" s="83"/>
      <c r="AB324" s="81"/>
      <c r="AC324" s="82">
        <f t="shared" si="246"/>
        <v>0</v>
      </c>
      <c r="AD324" s="83"/>
      <c r="AE324" s="81"/>
      <c r="AF324" s="82">
        <f t="shared" si="247"/>
        <v>0</v>
      </c>
      <c r="AG324" s="83"/>
      <c r="AH324" s="81"/>
      <c r="AI324" s="164"/>
    </row>
    <row r="325" spans="1:35" ht="13.5" customHeight="1" thickBot="1">
      <c r="A325" s="302" t="s">
        <v>13</v>
      </c>
      <c r="B325" s="303" t="s">
        <v>14</v>
      </c>
      <c r="C325" s="293" t="s">
        <v>15</v>
      </c>
      <c r="D325" s="303" t="s">
        <v>16</v>
      </c>
      <c r="E325" s="293" t="s">
        <v>17</v>
      </c>
      <c r="F325" s="304" t="s">
        <v>18</v>
      </c>
      <c r="G325" s="312" t="s">
        <v>19</v>
      </c>
      <c r="H325" s="293" t="s">
        <v>20</v>
      </c>
      <c r="I325" s="294" t="s">
        <v>21</v>
      </c>
      <c r="J325" s="312" t="s">
        <v>19</v>
      </c>
      <c r="K325" s="293" t="s">
        <v>20</v>
      </c>
      <c r="L325" s="294" t="s">
        <v>21</v>
      </c>
      <c r="M325" s="312" t="s">
        <v>19</v>
      </c>
      <c r="N325" s="293" t="s">
        <v>20</v>
      </c>
      <c r="O325" s="294" t="s">
        <v>21</v>
      </c>
      <c r="P325" s="312" t="s">
        <v>19</v>
      </c>
      <c r="Q325" s="293" t="s">
        <v>20</v>
      </c>
      <c r="R325" s="294" t="s">
        <v>21</v>
      </c>
      <c r="S325" s="312" t="s">
        <v>19</v>
      </c>
      <c r="T325" s="293" t="s">
        <v>20</v>
      </c>
      <c r="U325" s="294" t="s">
        <v>21</v>
      </c>
      <c r="V325" s="312" t="s">
        <v>19</v>
      </c>
      <c r="W325" s="293" t="s">
        <v>20</v>
      </c>
      <c r="X325" s="294" t="s">
        <v>21</v>
      </c>
      <c r="Y325" s="312" t="s">
        <v>19</v>
      </c>
      <c r="Z325" s="293" t="s">
        <v>20</v>
      </c>
      <c r="AA325" s="294" t="s">
        <v>21</v>
      </c>
      <c r="AB325" s="312" t="s">
        <v>19</v>
      </c>
      <c r="AC325" s="293" t="s">
        <v>20</v>
      </c>
      <c r="AD325" s="294" t="s">
        <v>21</v>
      </c>
      <c r="AE325" s="312" t="s">
        <v>19</v>
      </c>
      <c r="AF325" s="293" t="s">
        <v>20</v>
      </c>
      <c r="AG325" s="294" t="s">
        <v>21</v>
      </c>
      <c r="AH325" s="316" t="s">
        <v>19</v>
      </c>
      <c r="AI325" s="282" t="s">
        <v>22</v>
      </c>
    </row>
    <row r="326" spans="1:35" ht="13.5" customHeight="1">
      <c r="A326" s="302"/>
      <c r="B326" s="303"/>
      <c r="C326" s="293"/>
      <c r="D326" s="303"/>
      <c r="E326" s="293"/>
      <c r="F326" s="304"/>
      <c r="G326" s="312"/>
      <c r="H326" s="293"/>
      <c r="I326" s="294"/>
      <c r="J326" s="312"/>
      <c r="K326" s="293"/>
      <c r="L326" s="294"/>
      <c r="M326" s="312"/>
      <c r="N326" s="293"/>
      <c r="O326" s="294"/>
      <c r="P326" s="312"/>
      <c r="Q326" s="293"/>
      <c r="R326" s="294"/>
      <c r="S326" s="312"/>
      <c r="T326" s="293"/>
      <c r="U326" s="294"/>
      <c r="V326" s="312"/>
      <c r="W326" s="293"/>
      <c r="X326" s="294"/>
      <c r="Y326" s="312"/>
      <c r="Z326" s="293"/>
      <c r="AA326" s="294"/>
      <c r="AB326" s="312"/>
      <c r="AC326" s="293"/>
      <c r="AD326" s="294"/>
      <c r="AE326" s="312"/>
      <c r="AF326" s="293"/>
      <c r="AG326" s="294"/>
      <c r="AH326" s="316"/>
      <c r="AI326" s="282"/>
    </row>
    <row r="327" spans="1:35">
      <c r="A327" s="283" t="s">
        <v>110</v>
      </c>
      <c r="B327" s="313" t="s">
        <v>111</v>
      </c>
      <c r="C327" s="314">
        <v>1900822</v>
      </c>
      <c r="D327" s="301" t="s">
        <v>112</v>
      </c>
      <c r="E327" s="296" t="s">
        <v>113</v>
      </c>
      <c r="F327" s="85" t="s">
        <v>27</v>
      </c>
      <c r="G327" s="67"/>
      <c r="H327" s="63">
        <f t="shared" ref="H327:H335" si="248">G327-I327</f>
        <v>0</v>
      </c>
      <c r="I327" s="64"/>
      <c r="J327" s="67"/>
      <c r="K327" s="63">
        <f t="shared" ref="K327:K335" si="249">J327-L327</f>
        <v>0</v>
      </c>
      <c r="L327" s="64"/>
      <c r="M327" s="67"/>
      <c r="N327" s="63">
        <f t="shared" ref="N327:N335" si="250">M327-O327</f>
        <v>0</v>
      </c>
      <c r="O327" s="64"/>
      <c r="P327" s="67"/>
      <c r="Q327" s="63">
        <f t="shared" ref="Q327:Q335" si="251">P327-R327</f>
        <v>0</v>
      </c>
      <c r="R327" s="64"/>
      <c r="S327" s="67"/>
      <c r="T327" s="63">
        <f t="shared" ref="T327:T335" si="252">S327-U327</f>
        <v>0</v>
      </c>
      <c r="U327" s="64"/>
      <c r="V327" s="67"/>
      <c r="W327" s="63">
        <f t="shared" ref="W327:W335" si="253">V327-X327</f>
        <v>0</v>
      </c>
      <c r="X327" s="64"/>
      <c r="Y327" s="67"/>
      <c r="Z327" s="63">
        <f t="shared" ref="Z327:Z335" si="254">Y327-AA327</f>
        <v>0</v>
      </c>
      <c r="AA327" s="64"/>
      <c r="AB327" s="67"/>
      <c r="AC327" s="63">
        <f t="shared" ref="AC327:AC335" si="255">AB327-AD327</f>
        <v>0</v>
      </c>
      <c r="AD327" s="64"/>
      <c r="AE327" s="67"/>
      <c r="AF327" s="63">
        <f t="shared" ref="AF327:AF335" si="256">AE327-AG327</f>
        <v>0</v>
      </c>
      <c r="AG327" s="64"/>
      <c r="AH327" s="86"/>
      <c r="AI327" s="75" t="s">
        <v>28</v>
      </c>
    </row>
    <row r="328" spans="1:35" ht="13.5" customHeight="1">
      <c r="A328" s="283"/>
      <c r="B328" s="313"/>
      <c r="C328" s="314"/>
      <c r="D328" s="301"/>
      <c r="E328" s="296"/>
      <c r="F328" s="87" t="s">
        <v>29</v>
      </c>
      <c r="G328" s="67"/>
      <c r="H328" s="65">
        <f t="shared" si="248"/>
        <v>0</v>
      </c>
      <c r="I328" s="66"/>
      <c r="J328" s="67"/>
      <c r="K328" s="65">
        <f t="shared" si="249"/>
        <v>0</v>
      </c>
      <c r="L328" s="66"/>
      <c r="M328" s="67"/>
      <c r="N328" s="65">
        <f t="shared" si="250"/>
        <v>0</v>
      </c>
      <c r="O328" s="66"/>
      <c r="P328" s="67"/>
      <c r="Q328" s="65">
        <f t="shared" si="251"/>
        <v>0</v>
      </c>
      <c r="R328" s="66"/>
      <c r="S328" s="67"/>
      <c r="T328" s="65">
        <f t="shared" si="252"/>
        <v>0</v>
      </c>
      <c r="U328" s="66"/>
      <c r="V328" s="67"/>
      <c r="W328" s="65">
        <f t="shared" si="253"/>
        <v>0</v>
      </c>
      <c r="X328" s="66"/>
      <c r="Y328" s="67"/>
      <c r="Z328" s="65">
        <f t="shared" si="254"/>
        <v>0</v>
      </c>
      <c r="AA328" s="66"/>
      <c r="AB328" s="67"/>
      <c r="AC328" s="65">
        <f t="shared" si="255"/>
        <v>0</v>
      </c>
      <c r="AD328" s="66"/>
      <c r="AE328" s="67"/>
      <c r="AF328" s="65">
        <f t="shared" si="256"/>
        <v>0</v>
      </c>
      <c r="AG328" s="66"/>
      <c r="AH328" s="86"/>
      <c r="AI328" s="154">
        <f>SUM(G327:G335,J327:J335,M327:M335,P327:P335,S327:S335,V327:V335,Y327:Y335,AB327:AB335,AE327:AE335)</f>
        <v>1143000</v>
      </c>
    </row>
    <row r="329" spans="1:35" ht="13.5" customHeight="1">
      <c r="A329" s="283"/>
      <c r="B329" s="313"/>
      <c r="C329" s="314"/>
      <c r="D329" s="301"/>
      <c r="E329" s="296"/>
      <c r="F329" s="87" t="s">
        <v>30</v>
      </c>
      <c r="G329" s="67"/>
      <c r="H329" s="65">
        <f t="shared" si="248"/>
        <v>0</v>
      </c>
      <c r="I329" s="66"/>
      <c r="J329" s="67"/>
      <c r="K329" s="65">
        <f t="shared" si="249"/>
        <v>0</v>
      </c>
      <c r="L329" s="66"/>
      <c r="M329" s="67"/>
      <c r="N329" s="65">
        <f t="shared" si="250"/>
        <v>0</v>
      </c>
      <c r="O329" s="66"/>
      <c r="P329" s="67"/>
      <c r="Q329" s="65">
        <f t="shared" si="251"/>
        <v>0</v>
      </c>
      <c r="R329" s="66"/>
      <c r="S329" s="67"/>
      <c r="T329" s="65">
        <f t="shared" si="252"/>
        <v>0</v>
      </c>
      <c r="U329" s="66"/>
      <c r="V329" s="67"/>
      <c r="W329" s="65">
        <f t="shared" si="253"/>
        <v>0</v>
      </c>
      <c r="X329" s="66"/>
      <c r="Y329" s="67"/>
      <c r="Z329" s="65">
        <f t="shared" si="254"/>
        <v>0</v>
      </c>
      <c r="AA329" s="66"/>
      <c r="AB329" s="67"/>
      <c r="AC329" s="65">
        <f t="shared" si="255"/>
        <v>0</v>
      </c>
      <c r="AD329" s="66"/>
      <c r="AE329" s="67"/>
      <c r="AF329" s="65">
        <f t="shared" si="256"/>
        <v>0</v>
      </c>
      <c r="AG329" s="66"/>
      <c r="AH329" s="86"/>
      <c r="AI329" s="76" t="s">
        <v>32</v>
      </c>
    </row>
    <row r="330" spans="1:35" ht="13.5" customHeight="1">
      <c r="A330" s="283"/>
      <c r="B330" s="313"/>
      <c r="C330" s="314"/>
      <c r="D330" s="301"/>
      <c r="E330" s="296"/>
      <c r="F330" s="87" t="s">
        <v>31</v>
      </c>
      <c r="G330" s="67"/>
      <c r="H330" s="65">
        <f t="shared" si="248"/>
        <v>0</v>
      </c>
      <c r="I330" s="66"/>
      <c r="J330" s="67"/>
      <c r="K330" s="65">
        <f t="shared" si="249"/>
        <v>0</v>
      </c>
      <c r="L330" s="66"/>
      <c r="M330" s="67"/>
      <c r="N330" s="65">
        <f t="shared" si="250"/>
        <v>0</v>
      </c>
      <c r="O330" s="66"/>
      <c r="P330" s="67"/>
      <c r="Q330" s="65">
        <f t="shared" si="251"/>
        <v>0</v>
      </c>
      <c r="R330" s="66"/>
      <c r="S330" s="67"/>
      <c r="T330" s="65">
        <f t="shared" si="252"/>
        <v>0</v>
      </c>
      <c r="U330" s="66"/>
      <c r="V330" s="67"/>
      <c r="W330" s="65">
        <f t="shared" si="253"/>
        <v>0</v>
      </c>
      <c r="X330" s="66"/>
      <c r="Y330" s="67"/>
      <c r="Z330" s="65">
        <f t="shared" si="254"/>
        <v>0</v>
      </c>
      <c r="AA330" s="66"/>
      <c r="AB330" s="67"/>
      <c r="AC330" s="65">
        <f t="shared" si="255"/>
        <v>0</v>
      </c>
      <c r="AD330" s="66"/>
      <c r="AE330" s="67"/>
      <c r="AF330" s="65">
        <f t="shared" si="256"/>
        <v>0</v>
      </c>
      <c r="AG330" s="66"/>
      <c r="AH330" s="86"/>
      <c r="AI330" s="154">
        <f>SUM(H327:H335,K327:K335,N327:N335,Q327:Q335,T327:T335,W327:W335,Z327:Z335,AC327:AC335,Z327:Z335,AF327:AF335)</f>
        <v>635000</v>
      </c>
    </row>
    <row r="331" spans="1:35">
      <c r="A331" s="283"/>
      <c r="B331" s="313"/>
      <c r="C331" s="314"/>
      <c r="D331" s="301"/>
      <c r="E331" s="296"/>
      <c r="F331" s="87" t="s">
        <v>33</v>
      </c>
      <c r="G331" s="67"/>
      <c r="H331" s="65">
        <f t="shared" si="248"/>
        <v>0</v>
      </c>
      <c r="I331" s="66"/>
      <c r="J331" s="67"/>
      <c r="K331" s="65">
        <f t="shared" si="249"/>
        <v>0</v>
      </c>
      <c r="L331" s="66"/>
      <c r="M331" s="67"/>
      <c r="N331" s="65">
        <f t="shared" si="250"/>
        <v>0</v>
      </c>
      <c r="O331" s="66"/>
      <c r="P331" s="67"/>
      <c r="Q331" s="65">
        <f t="shared" si="251"/>
        <v>0</v>
      </c>
      <c r="R331" s="66"/>
      <c r="S331" s="67"/>
      <c r="T331" s="65">
        <f t="shared" si="252"/>
        <v>0</v>
      </c>
      <c r="U331" s="66"/>
      <c r="V331" s="67"/>
      <c r="W331" s="65">
        <f t="shared" si="253"/>
        <v>0</v>
      </c>
      <c r="X331" s="66"/>
      <c r="Y331" s="67"/>
      <c r="Z331" s="65">
        <f t="shared" si="254"/>
        <v>0</v>
      </c>
      <c r="AA331" s="66"/>
      <c r="AB331" s="67"/>
      <c r="AC331" s="65">
        <f t="shared" si="255"/>
        <v>0</v>
      </c>
      <c r="AD331" s="66"/>
      <c r="AE331" s="67"/>
      <c r="AF331" s="65">
        <f t="shared" si="256"/>
        <v>0</v>
      </c>
      <c r="AG331" s="66"/>
      <c r="AH331" s="86"/>
      <c r="AI331" s="76" t="s">
        <v>36</v>
      </c>
    </row>
    <row r="332" spans="1:35" ht="13.5" customHeight="1">
      <c r="A332" s="283"/>
      <c r="B332" s="313"/>
      <c r="C332" s="314"/>
      <c r="D332" s="301"/>
      <c r="E332" s="296"/>
      <c r="F332" s="87" t="s">
        <v>34</v>
      </c>
      <c r="G332" s="67"/>
      <c r="H332" s="65">
        <f t="shared" si="248"/>
        <v>0</v>
      </c>
      <c r="I332" s="66"/>
      <c r="J332" s="67"/>
      <c r="K332" s="65">
        <f t="shared" si="249"/>
        <v>0</v>
      </c>
      <c r="L332" s="66"/>
      <c r="M332" s="67"/>
      <c r="N332" s="65">
        <f t="shared" si="250"/>
        <v>0</v>
      </c>
      <c r="O332" s="66"/>
      <c r="P332" s="67"/>
      <c r="Q332" s="65">
        <f t="shared" si="251"/>
        <v>0</v>
      </c>
      <c r="R332" s="66"/>
      <c r="S332" s="67"/>
      <c r="T332" s="65">
        <f t="shared" si="252"/>
        <v>0</v>
      </c>
      <c r="U332" s="66"/>
      <c r="V332" s="67"/>
      <c r="W332" s="65">
        <f t="shared" si="253"/>
        <v>0</v>
      </c>
      <c r="X332" s="66"/>
      <c r="Y332" s="67"/>
      <c r="Z332" s="65">
        <f t="shared" si="254"/>
        <v>0</v>
      </c>
      <c r="AA332" s="66"/>
      <c r="AB332" s="67"/>
      <c r="AC332" s="65">
        <f t="shared" si="255"/>
        <v>0</v>
      </c>
      <c r="AD332" s="66"/>
      <c r="AE332" s="67"/>
      <c r="AF332" s="65">
        <f t="shared" si="256"/>
        <v>0</v>
      </c>
      <c r="AG332" s="66"/>
      <c r="AH332" s="86"/>
      <c r="AI332" s="154">
        <f>SUM(I327:I335,L327:L335,O327:O335,R327:R335,U327:U335,X327:X335,AA327:AA335,AD327:AD335,AG327:AG335)</f>
        <v>635000</v>
      </c>
    </row>
    <row r="333" spans="1:35">
      <c r="A333" s="283"/>
      <c r="B333" s="313"/>
      <c r="C333" s="314"/>
      <c r="D333" s="301"/>
      <c r="E333" s="296"/>
      <c r="F333" s="87" t="s">
        <v>35</v>
      </c>
      <c r="G333" s="67"/>
      <c r="H333" s="65">
        <f t="shared" si="248"/>
        <v>0</v>
      </c>
      <c r="I333" s="66"/>
      <c r="J333" s="67"/>
      <c r="K333" s="65">
        <f t="shared" si="249"/>
        <v>0</v>
      </c>
      <c r="L333" s="66"/>
      <c r="M333" s="67"/>
      <c r="N333" s="65">
        <f t="shared" si="250"/>
        <v>0</v>
      </c>
      <c r="O333" s="66"/>
      <c r="P333" s="67"/>
      <c r="Q333" s="65">
        <f t="shared" si="251"/>
        <v>0</v>
      </c>
      <c r="R333" s="66"/>
      <c r="S333" s="67"/>
      <c r="T333" s="65">
        <f t="shared" si="252"/>
        <v>0</v>
      </c>
      <c r="U333" s="66"/>
      <c r="V333" s="67"/>
      <c r="W333" s="65">
        <f t="shared" si="253"/>
        <v>0</v>
      </c>
      <c r="X333" s="66"/>
      <c r="Y333" s="67"/>
      <c r="Z333" s="65">
        <f t="shared" si="254"/>
        <v>0</v>
      </c>
      <c r="AA333" s="66"/>
      <c r="AB333" s="67"/>
      <c r="AC333" s="65">
        <f t="shared" si="255"/>
        <v>0</v>
      </c>
      <c r="AD333" s="66"/>
      <c r="AE333" s="67"/>
      <c r="AF333" s="65">
        <f t="shared" si="256"/>
        <v>0</v>
      </c>
      <c r="AG333" s="66"/>
      <c r="AH333" s="86"/>
      <c r="AI333" s="76" t="s">
        <v>40</v>
      </c>
    </row>
    <row r="334" spans="1:35">
      <c r="A334" s="283"/>
      <c r="B334" s="313"/>
      <c r="C334" s="314"/>
      <c r="D334" s="301"/>
      <c r="E334" s="296"/>
      <c r="F334" s="87" t="s">
        <v>37</v>
      </c>
      <c r="G334" s="67"/>
      <c r="H334" s="65">
        <f t="shared" si="248"/>
        <v>0</v>
      </c>
      <c r="I334" s="66"/>
      <c r="J334" s="67"/>
      <c r="K334" s="65">
        <f t="shared" si="249"/>
        <v>0</v>
      </c>
      <c r="L334" s="66"/>
      <c r="M334" s="67"/>
      <c r="N334" s="65">
        <f t="shared" si="250"/>
        <v>0</v>
      </c>
      <c r="O334" s="66"/>
      <c r="P334" s="67"/>
      <c r="Q334" s="65">
        <f t="shared" si="251"/>
        <v>0</v>
      </c>
      <c r="R334" s="66"/>
      <c r="S334" s="67"/>
      <c r="T334" s="65">
        <f t="shared" si="252"/>
        <v>0</v>
      </c>
      <c r="U334" s="66"/>
      <c r="V334" s="67"/>
      <c r="W334" s="65">
        <f t="shared" si="253"/>
        <v>0</v>
      </c>
      <c r="X334" s="66"/>
      <c r="Y334" s="67"/>
      <c r="Z334" s="65">
        <f t="shared" si="254"/>
        <v>0</v>
      </c>
      <c r="AA334" s="66"/>
      <c r="AB334" s="67"/>
      <c r="AC334" s="65">
        <f t="shared" si="255"/>
        <v>0</v>
      </c>
      <c r="AD334" s="66"/>
      <c r="AE334" s="67"/>
      <c r="AF334" s="65">
        <f t="shared" si="256"/>
        <v>0</v>
      </c>
      <c r="AG334" s="66"/>
      <c r="AH334" s="86"/>
      <c r="AI334" s="155">
        <f>AI332/AI328</f>
        <v>0.55555555555555558</v>
      </c>
    </row>
    <row r="335" spans="1:35" ht="15.75" thickBot="1">
      <c r="A335" s="283"/>
      <c r="B335" s="313"/>
      <c r="C335" s="314"/>
      <c r="D335" s="301"/>
      <c r="E335" s="296"/>
      <c r="F335" s="88" t="s">
        <v>38</v>
      </c>
      <c r="G335" s="176">
        <v>127000</v>
      </c>
      <c r="H335" s="177">
        <f t="shared" si="248"/>
        <v>0</v>
      </c>
      <c r="I335" s="178">
        <v>127000</v>
      </c>
      <c r="J335" s="176">
        <v>127000</v>
      </c>
      <c r="K335" s="177">
        <f t="shared" si="249"/>
        <v>0</v>
      </c>
      <c r="L335" s="178">
        <v>127000</v>
      </c>
      <c r="M335" s="176">
        <v>127000</v>
      </c>
      <c r="N335" s="177">
        <f t="shared" si="250"/>
        <v>0</v>
      </c>
      <c r="O335" s="178">
        <v>127000</v>
      </c>
      <c r="P335" s="176">
        <v>127000</v>
      </c>
      <c r="Q335" s="177">
        <f t="shared" si="251"/>
        <v>0</v>
      </c>
      <c r="R335" s="178">
        <v>127000</v>
      </c>
      <c r="S335" s="176">
        <v>127000</v>
      </c>
      <c r="T335" s="177">
        <f t="shared" si="252"/>
        <v>0</v>
      </c>
      <c r="U335" s="178">
        <v>127000</v>
      </c>
      <c r="V335" s="176">
        <v>127000</v>
      </c>
      <c r="W335" s="177">
        <f t="shared" si="253"/>
        <v>127000</v>
      </c>
      <c r="X335" s="178"/>
      <c r="Y335" s="176">
        <v>127000</v>
      </c>
      <c r="Z335" s="177">
        <f t="shared" si="254"/>
        <v>127000</v>
      </c>
      <c r="AA335" s="178"/>
      <c r="AB335" s="176">
        <v>127000</v>
      </c>
      <c r="AC335" s="177">
        <f t="shared" si="255"/>
        <v>127000</v>
      </c>
      <c r="AD335" s="178"/>
      <c r="AE335" s="176">
        <v>127000</v>
      </c>
      <c r="AF335" s="177">
        <f t="shared" si="256"/>
        <v>127000</v>
      </c>
      <c r="AG335" s="178"/>
      <c r="AH335" s="90"/>
      <c r="AI335" s="164"/>
    </row>
    <row r="336" spans="1:35" ht="30" hidden="1" customHeight="1">
      <c r="A336" s="302" t="s">
        <v>13</v>
      </c>
      <c r="B336" s="303" t="s">
        <v>14</v>
      </c>
      <c r="C336" s="293" t="s">
        <v>15</v>
      </c>
      <c r="D336" s="303" t="s">
        <v>16</v>
      </c>
      <c r="E336" s="293" t="s">
        <v>17</v>
      </c>
      <c r="F336" s="304" t="s">
        <v>18</v>
      </c>
      <c r="G336" s="312" t="s">
        <v>19</v>
      </c>
      <c r="H336" s="293" t="s">
        <v>20</v>
      </c>
      <c r="I336" s="294" t="s">
        <v>21</v>
      </c>
      <c r="J336" s="281" t="s">
        <v>19</v>
      </c>
      <c r="K336" s="293" t="s">
        <v>20</v>
      </c>
      <c r="L336" s="294" t="s">
        <v>21</v>
      </c>
      <c r="M336" s="312" t="s">
        <v>19</v>
      </c>
      <c r="N336" s="293" t="s">
        <v>20</v>
      </c>
      <c r="O336" s="294" t="s">
        <v>21</v>
      </c>
      <c r="P336" s="281" t="s">
        <v>19</v>
      </c>
      <c r="Q336" s="293" t="s">
        <v>20</v>
      </c>
      <c r="R336" s="294" t="s">
        <v>21</v>
      </c>
      <c r="S336" s="281" t="s">
        <v>19</v>
      </c>
      <c r="T336" s="293" t="s">
        <v>20</v>
      </c>
      <c r="U336" s="294" t="s">
        <v>21</v>
      </c>
      <c r="V336" s="281" t="s">
        <v>19</v>
      </c>
      <c r="W336" s="293" t="s">
        <v>20</v>
      </c>
      <c r="X336" s="294" t="s">
        <v>21</v>
      </c>
      <c r="Y336" s="281" t="s">
        <v>19</v>
      </c>
      <c r="Z336" s="293" t="s">
        <v>20</v>
      </c>
      <c r="AA336" s="294" t="s">
        <v>21</v>
      </c>
      <c r="AB336" s="281" t="s">
        <v>19</v>
      </c>
      <c r="AC336" s="293" t="s">
        <v>20</v>
      </c>
      <c r="AD336" s="294" t="s">
        <v>21</v>
      </c>
      <c r="AE336" s="281" t="s">
        <v>19</v>
      </c>
      <c r="AF336" s="293" t="s">
        <v>20</v>
      </c>
      <c r="AG336" s="294" t="s">
        <v>21</v>
      </c>
      <c r="AH336" s="316" t="s">
        <v>19</v>
      </c>
      <c r="AI336" s="282" t="s">
        <v>22</v>
      </c>
    </row>
    <row r="337" spans="1:35" ht="30" hidden="1" customHeight="1">
      <c r="A337" s="302"/>
      <c r="B337" s="303"/>
      <c r="C337" s="293"/>
      <c r="D337" s="303"/>
      <c r="E337" s="293"/>
      <c r="F337" s="304"/>
      <c r="G337" s="312"/>
      <c r="H337" s="293"/>
      <c r="I337" s="294"/>
      <c r="J337" s="281"/>
      <c r="K337" s="293"/>
      <c r="L337" s="294"/>
      <c r="M337" s="312"/>
      <c r="N337" s="293"/>
      <c r="O337" s="294"/>
      <c r="P337" s="281"/>
      <c r="Q337" s="293"/>
      <c r="R337" s="294"/>
      <c r="S337" s="281"/>
      <c r="T337" s="293"/>
      <c r="U337" s="294"/>
      <c r="V337" s="281"/>
      <c r="W337" s="293"/>
      <c r="X337" s="294"/>
      <c r="Y337" s="281"/>
      <c r="Z337" s="293"/>
      <c r="AA337" s="294"/>
      <c r="AB337" s="281"/>
      <c r="AC337" s="293"/>
      <c r="AD337" s="294"/>
      <c r="AE337" s="281"/>
      <c r="AF337" s="293"/>
      <c r="AG337" s="294"/>
      <c r="AH337" s="316"/>
      <c r="AI337" s="282"/>
    </row>
    <row r="338" spans="1:35" ht="30" hidden="1" customHeight="1">
      <c r="A338" s="283" t="s">
        <v>114</v>
      </c>
      <c r="B338" s="313">
        <v>1556</v>
      </c>
      <c r="C338" s="314" t="s">
        <v>115</v>
      </c>
      <c r="D338" s="301" t="s">
        <v>116</v>
      </c>
      <c r="E338" s="296" t="s">
        <v>48</v>
      </c>
      <c r="F338" s="61" t="s">
        <v>27</v>
      </c>
      <c r="G338" s="98"/>
      <c r="H338" s="99">
        <f t="shared" ref="H338:H346" si="257">G338-I338</f>
        <v>0</v>
      </c>
      <c r="I338" s="100"/>
      <c r="J338" s="98"/>
      <c r="K338" s="99">
        <f t="shared" ref="K338:K346" si="258">J338-L338</f>
        <v>0</v>
      </c>
      <c r="L338" s="100"/>
      <c r="M338" s="103"/>
      <c r="N338" s="99">
        <f t="shared" ref="N338:N346" si="259">M338-O338</f>
        <v>0</v>
      </c>
      <c r="O338" s="100"/>
      <c r="P338" s="98"/>
      <c r="Q338" s="99">
        <f t="shared" ref="Q338:Q346" si="260">P338-R338</f>
        <v>0</v>
      </c>
      <c r="R338" s="100"/>
      <c r="S338" s="98"/>
      <c r="T338" s="99">
        <f t="shared" ref="T338:T346" si="261">S338-U338</f>
        <v>0</v>
      </c>
      <c r="U338" s="100"/>
      <c r="V338" s="98"/>
      <c r="W338" s="99">
        <f t="shared" ref="W338:W346" si="262">V338-X338</f>
        <v>0</v>
      </c>
      <c r="X338" s="100"/>
      <c r="Y338" s="98"/>
      <c r="Z338" s="99">
        <f t="shared" ref="Z338:Z346" si="263">Y338-AA338</f>
        <v>0</v>
      </c>
      <c r="AA338" s="100"/>
      <c r="AB338" s="98"/>
      <c r="AC338" s="99">
        <f t="shared" ref="AC338:AC346" si="264">AB338-AD338</f>
        <v>0</v>
      </c>
      <c r="AD338" s="100"/>
      <c r="AE338" s="98"/>
      <c r="AF338" s="99">
        <f t="shared" ref="AF338:AF346" si="265">AE338-AG338</f>
        <v>0</v>
      </c>
      <c r="AG338" s="100"/>
      <c r="AH338" s="98"/>
      <c r="AI338" s="75" t="s">
        <v>28</v>
      </c>
    </row>
    <row r="339" spans="1:35" ht="30" hidden="1" customHeight="1">
      <c r="A339" s="283"/>
      <c r="B339" s="313"/>
      <c r="C339" s="314"/>
      <c r="D339" s="301"/>
      <c r="E339" s="296"/>
      <c r="F339" s="61" t="s">
        <v>29</v>
      </c>
      <c r="G339" s="62"/>
      <c r="H339" s="65">
        <f t="shared" si="257"/>
        <v>0</v>
      </c>
      <c r="I339" s="66"/>
      <c r="J339" s="62"/>
      <c r="K339" s="65">
        <f t="shared" si="258"/>
        <v>0</v>
      </c>
      <c r="L339" s="66"/>
      <c r="M339" s="67"/>
      <c r="N339" s="65">
        <f t="shared" si="259"/>
        <v>0</v>
      </c>
      <c r="O339" s="66"/>
      <c r="P339" s="62"/>
      <c r="Q339" s="65">
        <f t="shared" si="260"/>
        <v>0</v>
      </c>
      <c r="R339" s="66"/>
      <c r="S339" s="62"/>
      <c r="T339" s="65">
        <f t="shared" si="261"/>
        <v>0</v>
      </c>
      <c r="U339" s="66"/>
      <c r="V339" s="62"/>
      <c r="W339" s="65">
        <f t="shared" si="262"/>
        <v>0</v>
      </c>
      <c r="X339" s="66"/>
      <c r="Y339" s="62"/>
      <c r="Z339" s="65">
        <f t="shared" si="263"/>
        <v>0</v>
      </c>
      <c r="AA339" s="66"/>
      <c r="AB339" s="62"/>
      <c r="AC339" s="65">
        <f t="shared" si="264"/>
        <v>0</v>
      </c>
      <c r="AD339" s="66"/>
      <c r="AE339" s="62"/>
      <c r="AF339" s="65">
        <f t="shared" si="265"/>
        <v>0</v>
      </c>
      <c r="AG339" s="66"/>
      <c r="AH339" s="62"/>
      <c r="AI339" s="154">
        <f>SUM(G338:G346,J338:J346,M338:M346,P338:P346,S338:S346,V338:V346,Y338:Y346,AB338:AB346,AE338:AE346)</f>
        <v>15984</v>
      </c>
    </row>
    <row r="340" spans="1:35" ht="30" hidden="1" customHeight="1">
      <c r="A340" s="283"/>
      <c r="B340" s="313"/>
      <c r="C340" s="314"/>
      <c r="D340" s="301"/>
      <c r="E340" s="296"/>
      <c r="F340" s="61" t="s">
        <v>30</v>
      </c>
      <c r="G340" s="62"/>
      <c r="H340" s="65">
        <f t="shared" si="257"/>
        <v>0</v>
      </c>
      <c r="I340" s="66"/>
      <c r="J340" s="62"/>
      <c r="K340" s="65">
        <f t="shared" si="258"/>
        <v>0</v>
      </c>
      <c r="L340" s="66"/>
      <c r="M340" s="67"/>
      <c r="N340" s="65">
        <f t="shared" si="259"/>
        <v>0</v>
      </c>
      <c r="O340" s="66"/>
      <c r="P340" s="62"/>
      <c r="Q340" s="65">
        <f t="shared" si="260"/>
        <v>0</v>
      </c>
      <c r="R340" s="66"/>
      <c r="S340" s="62"/>
      <c r="T340" s="65">
        <f t="shared" si="261"/>
        <v>0</v>
      </c>
      <c r="U340" s="66"/>
      <c r="V340" s="62"/>
      <c r="W340" s="65">
        <f t="shared" si="262"/>
        <v>0</v>
      </c>
      <c r="X340" s="66"/>
      <c r="Y340" s="62"/>
      <c r="Z340" s="65">
        <f t="shared" si="263"/>
        <v>0</v>
      </c>
      <c r="AA340" s="66"/>
      <c r="AB340" s="62"/>
      <c r="AC340" s="65">
        <f t="shared" si="264"/>
        <v>0</v>
      </c>
      <c r="AD340" s="66"/>
      <c r="AE340" s="62"/>
      <c r="AF340" s="65">
        <f t="shared" si="265"/>
        <v>0</v>
      </c>
      <c r="AG340" s="66"/>
      <c r="AH340" s="62"/>
      <c r="AI340" s="76" t="s">
        <v>32</v>
      </c>
    </row>
    <row r="341" spans="1:35" ht="30" hidden="1" customHeight="1">
      <c r="A341" s="283"/>
      <c r="B341" s="313"/>
      <c r="C341" s="314"/>
      <c r="D341" s="301"/>
      <c r="E341" s="296"/>
      <c r="F341" s="61" t="s">
        <v>31</v>
      </c>
      <c r="G341" s="62"/>
      <c r="H341" s="65">
        <f t="shared" si="257"/>
        <v>0</v>
      </c>
      <c r="I341" s="66"/>
      <c r="J341" s="62"/>
      <c r="K341" s="65">
        <f t="shared" si="258"/>
        <v>0</v>
      </c>
      <c r="L341" s="66"/>
      <c r="M341" s="67"/>
      <c r="N341" s="65">
        <f t="shared" si="259"/>
        <v>0</v>
      </c>
      <c r="O341" s="66"/>
      <c r="P341" s="62"/>
      <c r="Q341" s="65">
        <f t="shared" si="260"/>
        <v>0</v>
      </c>
      <c r="R341" s="66"/>
      <c r="S341" s="62"/>
      <c r="T341" s="65">
        <f t="shared" si="261"/>
        <v>0</v>
      </c>
      <c r="U341" s="66"/>
      <c r="V341" s="62"/>
      <c r="W341" s="65">
        <f t="shared" si="262"/>
        <v>0</v>
      </c>
      <c r="X341" s="66"/>
      <c r="Y341" s="62"/>
      <c r="Z341" s="65">
        <f t="shared" si="263"/>
        <v>0</v>
      </c>
      <c r="AA341" s="66"/>
      <c r="AB341" s="62"/>
      <c r="AC341" s="65">
        <f t="shared" si="264"/>
        <v>0</v>
      </c>
      <c r="AD341" s="66"/>
      <c r="AE341" s="62"/>
      <c r="AF341" s="65">
        <f t="shared" si="265"/>
        <v>0</v>
      </c>
      <c r="AG341" s="66"/>
      <c r="AH341" s="62"/>
      <c r="AI341" s="154">
        <f>SUM(H338:H346,K338:K346,N338:N346,Q338:Q346,T338:T346,W338:W346,Z338:Z346,AC338:AC346,Z338:Z346,AF338:AF346)</f>
        <v>0</v>
      </c>
    </row>
    <row r="342" spans="1:35" ht="30" hidden="1" customHeight="1">
      <c r="A342" s="283"/>
      <c r="B342" s="313"/>
      <c r="C342" s="314"/>
      <c r="D342" s="301"/>
      <c r="E342" s="296"/>
      <c r="F342" s="61" t="s">
        <v>33</v>
      </c>
      <c r="G342" s="62"/>
      <c r="H342" s="65">
        <f t="shared" si="257"/>
        <v>0</v>
      </c>
      <c r="I342" s="66"/>
      <c r="J342" s="62"/>
      <c r="K342" s="65">
        <f t="shared" si="258"/>
        <v>0</v>
      </c>
      <c r="L342" s="66"/>
      <c r="M342" s="67"/>
      <c r="N342" s="65">
        <f t="shared" si="259"/>
        <v>0</v>
      </c>
      <c r="O342" s="66"/>
      <c r="P342" s="62"/>
      <c r="Q342" s="65">
        <f t="shared" si="260"/>
        <v>0</v>
      </c>
      <c r="R342" s="66"/>
      <c r="S342" s="62"/>
      <c r="T342" s="65">
        <f t="shared" si="261"/>
        <v>0</v>
      </c>
      <c r="U342" s="66"/>
      <c r="V342" s="62"/>
      <c r="W342" s="65">
        <f t="shared" si="262"/>
        <v>0</v>
      </c>
      <c r="X342" s="66"/>
      <c r="Y342" s="62"/>
      <c r="Z342" s="65">
        <f t="shared" si="263"/>
        <v>0</v>
      </c>
      <c r="AA342" s="66"/>
      <c r="AB342" s="62"/>
      <c r="AC342" s="65">
        <f t="shared" si="264"/>
        <v>0</v>
      </c>
      <c r="AD342" s="66"/>
      <c r="AE342" s="62"/>
      <c r="AF342" s="65">
        <f t="shared" si="265"/>
        <v>0</v>
      </c>
      <c r="AG342" s="66"/>
      <c r="AH342" s="62"/>
      <c r="AI342" s="76" t="s">
        <v>36</v>
      </c>
    </row>
    <row r="343" spans="1:35" ht="30" hidden="1" customHeight="1">
      <c r="A343" s="283"/>
      <c r="B343" s="313"/>
      <c r="C343" s="314"/>
      <c r="D343" s="301"/>
      <c r="E343" s="296"/>
      <c r="F343" s="61" t="s">
        <v>34</v>
      </c>
      <c r="G343" s="62"/>
      <c r="H343" s="65">
        <f t="shared" si="257"/>
        <v>0</v>
      </c>
      <c r="I343" s="66"/>
      <c r="J343" s="62"/>
      <c r="K343" s="65">
        <f t="shared" si="258"/>
        <v>0</v>
      </c>
      <c r="L343" s="66"/>
      <c r="M343" s="67"/>
      <c r="N343" s="65">
        <f t="shared" si="259"/>
        <v>0</v>
      </c>
      <c r="O343" s="66"/>
      <c r="P343" s="104">
        <v>15984</v>
      </c>
      <c r="Q343" s="105">
        <f t="shared" si="260"/>
        <v>0</v>
      </c>
      <c r="R343" s="106">
        <v>15984</v>
      </c>
      <c r="S343" s="62"/>
      <c r="T343" s="65">
        <f t="shared" si="261"/>
        <v>0</v>
      </c>
      <c r="U343" s="66"/>
      <c r="V343" s="62"/>
      <c r="W343" s="65">
        <f t="shared" si="262"/>
        <v>0</v>
      </c>
      <c r="X343" s="66"/>
      <c r="Y343" s="62"/>
      <c r="Z343" s="65">
        <f t="shared" si="263"/>
        <v>0</v>
      </c>
      <c r="AA343" s="66"/>
      <c r="AB343" s="62"/>
      <c r="AC343" s="65">
        <f t="shared" si="264"/>
        <v>0</v>
      </c>
      <c r="AD343" s="66"/>
      <c r="AE343" s="62"/>
      <c r="AF343" s="65">
        <f t="shared" si="265"/>
        <v>0</v>
      </c>
      <c r="AG343" s="66"/>
      <c r="AH343" s="62"/>
      <c r="AI343" s="154">
        <f>SUM(I338:I346,L338:L346,O338:O346,R338:R346,U338:U346,X338:X346,AA338:AA346,AD338:AD346,AG338:AG346)</f>
        <v>15984</v>
      </c>
    </row>
    <row r="344" spans="1:35" ht="30" hidden="1" customHeight="1">
      <c r="A344" s="283"/>
      <c r="B344" s="313"/>
      <c r="C344" s="314"/>
      <c r="D344" s="301"/>
      <c r="E344" s="296"/>
      <c r="F344" s="61" t="s">
        <v>35</v>
      </c>
      <c r="G344" s="62"/>
      <c r="H344" s="65">
        <f t="shared" si="257"/>
        <v>0</v>
      </c>
      <c r="I344" s="66"/>
      <c r="J344" s="62"/>
      <c r="K344" s="65">
        <f t="shared" si="258"/>
        <v>0</v>
      </c>
      <c r="L344" s="66"/>
      <c r="M344" s="67"/>
      <c r="N344" s="65">
        <f t="shared" si="259"/>
        <v>0</v>
      </c>
      <c r="O344" s="66"/>
      <c r="P344" s="62"/>
      <c r="Q344" s="65">
        <f t="shared" si="260"/>
        <v>0</v>
      </c>
      <c r="R344" s="66"/>
      <c r="S344" s="62"/>
      <c r="T344" s="65">
        <f t="shared" si="261"/>
        <v>0</v>
      </c>
      <c r="U344" s="66"/>
      <c r="V344" s="62"/>
      <c r="W344" s="65">
        <f t="shared" si="262"/>
        <v>0</v>
      </c>
      <c r="X344" s="66"/>
      <c r="Y344" s="62"/>
      <c r="Z344" s="65">
        <f t="shared" si="263"/>
        <v>0</v>
      </c>
      <c r="AA344" s="66"/>
      <c r="AB344" s="62"/>
      <c r="AC344" s="65">
        <f t="shared" si="264"/>
        <v>0</v>
      </c>
      <c r="AD344" s="66"/>
      <c r="AE344" s="62"/>
      <c r="AF344" s="65">
        <f t="shared" si="265"/>
        <v>0</v>
      </c>
      <c r="AG344" s="66"/>
      <c r="AH344" s="62"/>
      <c r="AI344" s="76" t="s">
        <v>40</v>
      </c>
    </row>
    <row r="345" spans="1:35" ht="30" hidden="1" customHeight="1">
      <c r="A345" s="283"/>
      <c r="B345" s="313"/>
      <c r="C345" s="314"/>
      <c r="D345" s="301"/>
      <c r="E345" s="296"/>
      <c r="F345" s="61" t="s">
        <v>37</v>
      </c>
      <c r="G345" s="62"/>
      <c r="H345" s="65">
        <f t="shared" si="257"/>
        <v>0</v>
      </c>
      <c r="I345" s="66"/>
      <c r="J345" s="62"/>
      <c r="K345" s="65">
        <f t="shared" si="258"/>
        <v>0</v>
      </c>
      <c r="L345" s="66"/>
      <c r="M345" s="67"/>
      <c r="N345" s="65">
        <f t="shared" si="259"/>
        <v>0</v>
      </c>
      <c r="O345" s="66"/>
      <c r="P345" s="62"/>
      <c r="Q345" s="65">
        <f t="shared" si="260"/>
        <v>0</v>
      </c>
      <c r="R345" s="66"/>
      <c r="S345" s="62"/>
      <c r="T345" s="65">
        <f t="shared" si="261"/>
        <v>0</v>
      </c>
      <c r="U345" s="66"/>
      <c r="V345" s="62"/>
      <c r="W345" s="65">
        <f t="shared" si="262"/>
        <v>0</v>
      </c>
      <c r="X345" s="66"/>
      <c r="Y345" s="62"/>
      <c r="Z345" s="65">
        <f t="shared" si="263"/>
        <v>0</v>
      </c>
      <c r="AA345" s="66"/>
      <c r="AB345" s="62"/>
      <c r="AC345" s="65">
        <f t="shared" si="264"/>
        <v>0</v>
      </c>
      <c r="AD345" s="66"/>
      <c r="AE345" s="62"/>
      <c r="AF345" s="65">
        <f t="shared" si="265"/>
        <v>0</v>
      </c>
      <c r="AG345" s="66"/>
      <c r="AH345" s="62"/>
      <c r="AI345" s="155">
        <f>AI343/AI339</f>
        <v>1</v>
      </c>
    </row>
    <row r="346" spans="1:35" ht="30" hidden="1" customHeight="1" thickBot="1">
      <c r="A346" s="283"/>
      <c r="B346" s="313"/>
      <c r="C346" s="314"/>
      <c r="D346" s="301"/>
      <c r="E346" s="296"/>
      <c r="F346" s="173" t="s">
        <v>38</v>
      </c>
      <c r="G346" s="81"/>
      <c r="H346" s="82">
        <f t="shared" si="257"/>
        <v>0</v>
      </c>
      <c r="I346" s="83"/>
      <c r="J346" s="81"/>
      <c r="K346" s="82">
        <f t="shared" si="258"/>
        <v>0</v>
      </c>
      <c r="L346" s="83"/>
      <c r="M346" s="89"/>
      <c r="N346" s="82">
        <f t="shared" si="259"/>
        <v>0</v>
      </c>
      <c r="O346" s="83"/>
      <c r="P346" s="81"/>
      <c r="Q346" s="82">
        <f t="shared" si="260"/>
        <v>0</v>
      </c>
      <c r="R346" s="83"/>
      <c r="S346" s="81"/>
      <c r="T346" s="82">
        <f t="shared" si="261"/>
        <v>0</v>
      </c>
      <c r="U346" s="83"/>
      <c r="V346" s="81"/>
      <c r="W346" s="82">
        <f t="shared" si="262"/>
        <v>0</v>
      </c>
      <c r="X346" s="83"/>
      <c r="Y346" s="81"/>
      <c r="Z346" s="82">
        <f t="shared" si="263"/>
        <v>0</v>
      </c>
      <c r="AA346" s="83"/>
      <c r="AB346" s="81"/>
      <c r="AC346" s="82">
        <f t="shared" si="264"/>
        <v>0</v>
      </c>
      <c r="AD346" s="83"/>
      <c r="AE346" s="81"/>
      <c r="AF346" s="82">
        <f t="shared" si="265"/>
        <v>0</v>
      </c>
      <c r="AG346" s="83"/>
      <c r="AH346" s="81"/>
      <c r="AI346" s="164"/>
    </row>
    <row r="347" spans="1:35" ht="15" customHeight="1" thickBot="1">
      <c r="A347" s="302" t="s">
        <v>13</v>
      </c>
      <c r="B347" s="303" t="s">
        <v>14</v>
      </c>
      <c r="C347" s="293" t="s">
        <v>15</v>
      </c>
      <c r="D347" s="303" t="s">
        <v>16</v>
      </c>
      <c r="E347" s="293" t="s">
        <v>17</v>
      </c>
      <c r="F347" s="304" t="s">
        <v>18</v>
      </c>
      <c r="G347" s="281" t="s">
        <v>19</v>
      </c>
      <c r="H347" s="293" t="s">
        <v>20</v>
      </c>
      <c r="I347" s="294" t="s">
        <v>21</v>
      </c>
      <c r="J347" s="281" t="s">
        <v>19</v>
      </c>
      <c r="K347" s="293" t="s">
        <v>20</v>
      </c>
      <c r="L347" s="294" t="s">
        <v>21</v>
      </c>
      <c r="M347" s="281" t="s">
        <v>19</v>
      </c>
      <c r="N347" s="293" t="s">
        <v>20</v>
      </c>
      <c r="O347" s="294" t="s">
        <v>21</v>
      </c>
      <c r="P347" s="281" t="s">
        <v>19</v>
      </c>
      <c r="Q347" s="293" t="s">
        <v>20</v>
      </c>
      <c r="R347" s="294" t="s">
        <v>21</v>
      </c>
      <c r="S347" s="281" t="s">
        <v>19</v>
      </c>
      <c r="T347" s="293" t="s">
        <v>20</v>
      </c>
      <c r="U347" s="294" t="s">
        <v>21</v>
      </c>
      <c r="V347" s="281" t="s">
        <v>19</v>
      </c>
      <c r="W347" s="293" t="s">
        <v>20</v>
      </c>
      <c r="X347" s="294" t="s">
        <v>21</v>
      </c>
      <c r="Y347" s="281" t="s">
        <v>19</v>
      </c>
      <c r="Z347" s="293" t="s">
        <v>20</v>
      </c>
      <c r="AA347" s="294" t="s">
        <v>21</v>
      </c>
      <c r="AB347" s="281" t="s">
        <v>19</v>
      </c>
      <c r="AC347" s="293" t="s">
        <v>20</v>
      </c>
      <c r="AD347" s="294" t="s">
        <v>21</v>
      </c>
      <c r="AE347" s="281" t="s">
        <v>19</v>
      </c>
      <c r="AF347" s="293" t="s">
        <v>20</v>
      </c>
      <c r="AG347" s="294" t="s">
        <v>21</v>
      </c>
      <c r="AH347" s="281" t="s">
        <v>19</v>
      </c>
      <c r="AI347" s="282" t="s">
        <v>22</v>
      </c>
    </row>
    <row r="348" spans="1:35">
      <c r="A348" s="302"/>
      <c r="B348" s="303"/>
      <c r="C348" s="293"/>
      <c r="D348" s="303"/>
      <c r="E348" s="293"/>
      <c r="F348" s="304"/>
      <c r="G348" s="281"/>
      <c r="H348" s="293"/>
      <c r="I348" s="294"/>
      <c r="J348" s="281"/>
      <c r="K348" s="293"/>
      <c r="L348" s="294"/>
      <c r="M348" s="281"/>
      <c r="N348" s="293"/>
      <c r="O348" s="294"/>
      <c r="P348" s="281"/>
      <c r="Q348" s="293"/>
      <c r="R348" s="294"/>
      <c r="S348" s="281"/>
      <c r="T348" s="293"/>
      <c r="U348" s="294"/>
      <c r="V348" s="281"/>
      <c r="W348" s="293"/>
      <c r="X348" s="294"/>
      <c r="Y348" s="281"/>
      <c r="Z348" s="293"/>
      <c r="AA348" s="294"/>
      <c r="AB348" s="281"/>
      <c r="AC348" s="293"/>
      <c r="AD348" s="294"/>
      <c r="AE348" s="281"/>
      <c r="AF348" s="293"/>
      <c r="AG348" s="294"/>
      <c r="AH348" s="281"/>
      <c r="AI348" s="282"/>
    </row>
    <row r="349" spans="1:35">
      <c r="A349" s="283" t="s">
        <v>117</v>
      </c>
      <c r="B349" s="284">
        <v>2541</v>
      </c>
      <c r="C349" s="285">
        <v>1801597</v>
      </c>
      <c r="D349" s="295" t="s">
        <v>118</v>
      </c>
      <c r="E349" s="296" t="s">
        <v>69</v>
      </c>
      <c r="F349" s="61" t="s">
        <v>27</v>
      </c>
      <c r="G349" s="62"/>
      <c r="H349" s="63">
        <f t="shared" ref="H349:H357" si="266">G349-I349</f>
        <v>0</v>
      </c>
      <c r="I349" s="64"/>
      <c r="J349" s="62"/>
      <c r="K349" s="63">
        <f t="shared" ref="K349:K357" si="267">J349-L349</f>
        <v>0</v>
      </c>
      <c r="L349" s="64"/>
      <c r="M349" s="62"/>
      <c r="N349" s="63">
        <f t="shared" ref="N349:N357" si="268">M349-O349</f>
        <v>0</v>
      </c>
      <c r="O349" s="64"/>
      <c r="P349" s="62"/>
      <c r="Q349" s="63">
        <f t="shared" ref="Q349:Q357" si="269">P349-R349</f>
        <v>0</v>
      </c>
      <c r="R349" s="64"/>
      <c r="S349" s="62"/>
      <c r="T349" s="63">
        <f t="shared" ref="T349:T357" si="270">S349-U349</f>
        <v>0</v>
      </c>
      <c r="U349" s="64"/>
      <c r="V349" s="62"/>
      <c r="W349" s="63">
        <f t="shared" ref="W349:W357" si="271">V349-X349</f>
        <v>0</v>
      </c>
      <c r="X349" s="64"/>
      <c r="Y349" s="62"/>
      <c r="Z349" s="63">
        <f t="shared" ref="Z349:Z357" si="272">Y349-AA349</f>
        <v>0</v>
      </c>
      <c r="AA349" s="64"/>
      <c r="AB349" s="62"/>
      <c r="AC349" s="63">
        <f t="shared" ref="AC349:AC357" si="273">AB349-AD349</f>
        <v>0</v>
      </c>
      <c r="AD349" s="64"/>
      <c r="AE349" s="62"/>
      <c r="AF349" s="63">
        <f t="shared" ref="AF349:AF357" si="274">AE349-AG349</f>
        <v>0</v>
      </c>
      <c r="AG349" s="64"/>
      <c r="AH349" s="62"/>
      <c r="AI349" s="75" t="s">
        <v>28</v>
      </c>
    </row>
    <row r="350" spans="1:35">
      <c r="A350" s="283"/>
      <c r="B350" s="284"/>
      <c r="C350" s="285"/>
      <c r="D350" s="295"/>
      <c r="E350" s="296"/>
      <c r="F350" s="61" t="s">
        <v>29</v>
      </c>
      <c r="G350" s="62"/>
      <c r="H350" s="65">
        <f t="shared" si="266"/>
        <v>0</v>
      </c>
      <c r="I350" s="66"/>
      <c r="J350" s="62"/>
      <c r="K350" s="65">
        <f t="shared" si="267"/>
        <v>0</v>
      </c>
      <c r="L350" s="66"/>
      <c r="M350" s="104">
        <v>231317</v>
      </c>
      <c r="N350" s="105">
        <f t="shared" si="268"/>
        <v>0</v>
      </c>
      <c r="O350" s="106">
        <v>231317</v>
      </c>
      <c r="P350" s="62"/>
      <c r="Q350" s="65">
        <f t="shared" si="269"/>
        <v>0</v>
      </c>
      <c r="R350" s="66"/>
      <c r="S350" s="104">
        <v>36615</v>
      </c>
      <c r="T350" s="105">
        <f t="shared" si="270"/>
        <v>36615</v>
      </c>
      <c r="U350" s="106"/>
      <c r="V350" s="62"/>
      <c r="W350" s="65">
        <f t="shared" si="271"/>
        <v>0</v>
      </c>
      <c r="X350" s="66"/>
      <c r="Y350" s="62"/>
      <c r="Z350" s="65">
        <f t="shared" si="272"/>
        <v>0</v>
      </c>
      <c r="AA350" s="66"/>
      <c r="AB350" s="62"/>
      <c r="AC350" s="65">
        <f t="shared" si="273"/>
        <v>0</v>
      </c>
      <c r="AD350" s="66"/>
      <c r="AE350" s="62"/>
      <c r="AF350" s="65">
        <f t="shared" si="274"/>
        <v>0</v>
      </c>
      <c r="AG350" s="66"/>
      <c r="AH350" s="62"/>
      <c r="AI350" s="154">
        <f>SUM(G349:G357,J349:J357,M349:M357,P349:P357,S349:S357,V349:V357,Y349:Y357,AB349:AB357,AE349:AE357)</f>
        <v>956913</v>
      </c>
    </row>
    <row r="351" spans="1:35">
      <c r="A351" s="283"/>
      <c r="B351" s="284"/>
      <c r="C351" s="285"/>
      <c r="D351" s="295"/>
      <c r="E351" s="296"/>
      <c r="F351" s="61" t="s">
        <v>30</v>
      </c>
      <c r="G351" s="62"/>
      <c r="H351" s="65">
        <f t="shared" si="266"/>
        <v>0</v>
      </c>
      <c r="I351" s="66"/>
      <c r="J351" s="62"/>
      <c r="K351" s="65">
        <f t="shared" si="267"/>
        <v>0</v>
      </c>
      <c r="L351" s="66"/>
      <c r="M351" s="62"/>
      <c r="N351" s="65">
        <f t="shared" si="268"/>
        <v>0</v>
      </c>
      <c r="O351" s="66"/>
      <c r="P351" s="62"/>
      <c r="Q351" s="65">
        <f t="shared" si="269"/>
        <v>0</v>
      </c>
      <c r="R351" s="66"/>
      <c r="S351" s="62"/>
      <c r="T351" s="65">
        <f t="shared" si="270"/>
        <v>0</v>
      </c>
      <c r="U351" s="66"/>
      <c r="V351" s="62"/>
      <c r="W351" s="65">
        <f t="shared" si="271"/>
        <v>0</v>
      </c>
      <c r="X351" s="66"/>
      <c r="Y351" s="62"/>
      <c r="Z351" s="65">
        <f t="shared" si="272"/>
        <v>0</v>
      </c>
      <c r="AA351" s="66"/>
      <c r="AB351" s="62"/>
      <c r="AC351" s="65">
        <f t="shared" si="273"/>
        <v>0</v>
      </c>
      <c r="AD351" s="66"/>
      <c r="AE351" s="62"/>
      <c r="AF351" s="65">
        <f t="shared" si="274"/>
        <v>0</v>
      </c>
      <c r="AG351" s="66"/>
      <c r="AH351" s="62"/>
      <c r="AI351" s="76" t="s">
        <v>32</v>
      </c>
    </row>
    <row r="352" spans="1:35">
      <c r="A352" s="283"/>
      <c r="B352" s="284"/>
      <c r="C352" s="285"/>
      <c r="D352" s="295"/>
      <c r="E352" s="296"/>
      <c r="F352" s="61" t="s">
        <v>31</v>
      </c>
      <c r="G352" s="62"/>
      <c r="H352" s="65">
        <f t="shared" si="266"/>
        <v>0</v>
      </c>
      <c r="I352" s="66"/>
      <c r="J352" s="62"/>
      <c r="K352" s="65">
        <f t="shared" si="267"/>
        <v>0</v>
      </c>
      <c r="L352" s="66"/>
      <c r="M352" s="62"/>
      <c r="N352" s="65">
        <f t="shared" si="268"/>
        <v>0</v>
      </c>
      <c r="O352" s="66"/>
      <c r="P352" s="62"/>
      <c r="Q352" s="65">
        <f t="shared" si="269"/>
        <v>0</v>
      </c>
      <c r="R352" s="66"/>
      <c r="S352" s="3"/>
      <c r="T352" s="11">
        <f t="shared" si="270"/>
        <v>0</v>
      </c>
      <c r="U352" s="12"/>
      <c r="V352" s="62"/>
      <c r="W352" s="65">
        <f t="shared" si="271"/>
        <v>0</v>
      </c>
      <c r="X352" s="66"/>
      <c r="Y352" s="62"/>
      <c r="Z352" s="65">
        <f t="shared" si="272"/>
        <v>0</v>
      </c>
      <c r="AA352" s="66"/>
      <c r="AB352" s="62"/>
      <c r="AC352" s="65">
        <f t="shared" si="273"/>
        <v>0</v>
      </c>
      <c r="AD352" s="66"/>
      <c r="AE352" s="62"/>
      <c r="AF352" s="65">
        <f t="shared" si="274"/>
        <v>0</v>
      </c>
      <c r="AG352" s="66"/>
      <c r="AH352" s="62"/>
      <c r="AI352" s="154">
        <f>SUM(H349:H357,K349:K357,N349:N357,Q349:Q357,T349:T357,W349:W357,Z349:Z357,AC349:AC357,Z349:Z357,AF349:AF357)</f>
        <v>1414577</v>
      </c>
    </row>
    <row r="353" spans="1:35">
      <c r="A353" s="283"/>
      <c r="B353" s="284"/>
      <c r="C353" s="285"/>
      <c r="D353" s="295"/>
      <c r="E353" s="296"/>
      <c r="F353" s="61" t="s">
        <v>33</v>
      </c>
      <c r="G353" s="62"/>
      <c r="H353" s="65">
        <f t="shared" si="266"/>
        <v>0</v>
      </c>
      <c r="I353" s="66"/>
      <c r="J353" s="62"/>
      <c r="K353" s="65">
        <f t="shared" si="267"/>
        <v>0</v>
      </c>
      <c r="L353" s="66"/>
      <c r="M353" s="62"/>
      <c r="N353" s="65">
        <f t="shared" si="268"/>
        <v>0</v>
      </c>
      <c r="O353" s="66"/>
      <c r="P353" s="62"/>
      <c r="Q353" s="65">
        <f t="shared" si="269"/>
        <v>0</v>
      </c>
      <c r="R353" s="66"/>
      <c r="S353" s="62"/>
      <c r="T353" s="65">
        <f t="shared" si="270"/>
        <v>0</v>
      </c>
      <c r="U353" s="66"/>
      <c r="V353" s="62"/>
      <c r="W353" s="65">
        <f t="shared" si="271"/>
        <v>0</v>
      </c>
      <c r="X353" s="66"/>
      <c r="Y353" s="62"/>
      <c r="Z353" s="65">
        <f t="shared" si="272"/>
        <v>0</v>
      </c>
      <c r="AA353" s="66"/>
      <c r="AB353" s="62"/>
      <c r="AC353" s="65">
        <f t="shared" si="273"/>
        <v>0</v>
      </c>
      <c r="AD353" s="66"/>
      <c r="AE353" s="62"/>
      <c r="AF353" s="65">
        <f t="shared" si="274"/>
        <v>0</v>
      </c>
      <c r="AG353" s="66"/>
      <c r="AH353" s="62"/>
      <c r="AI353" s="76" t="s">
        <v>36</v>
      </c>
    </row>
    <row r="354" spans="1:35">
      <c r="A354" s="283"/>
      <c r="B354" s="284"/>
      <c r="C354" s="285"/>
      <c r="D354" s="295"/>
      <c r="E354" s="296"/>
      <c r="F354" s="61" t="s">
        <v>34</v>
      </c>
      <c r="G354" s="62"/>
      <c r="H354" s="65">
        <f t="shared" si="266"/>
        <v>0</v>
      </c>
      <c r="I354" s="66"/>
      <c r="J354" s="62"/>
      <c r="K354" s="65">
        <f t="shared" si="267"/>
        <v>0</v>
      </c>
      <c r="L354" s="66"/>
      <c r="M354" s="62"/>
      <c r="N354" s="65">
        <f t="shared" si="268"/>
        <v>0</v>
      </c>
      <c r="O354" s="66"/>
      <c r="P354" s="62"/>
      <c r="Q354" s="65">
        <f t="shared" si="269"/>
        <v>0</v>
      </c>
      <c r="R354" s="66"/>
      <c r="S354" s="62"/>
      <c r="T354" s="65">
        <f t="shared" si="270"/>
        <v>0</v>
      </c>
      <c r="U354" s="66"/>
      <c r="V354" s="62"/>
      <c r="W354" s="65">
        <f t="shared" si="271"/>
        <v>0</v>
      </c>
      <c r="X354" s="66"/>
      <c r="Y354" s="104">
        <v>688981</v>
      </c>
      <c r="Z354" s="105">
        <f t="shared" si="272"/>
        <v>688981</v>
      </c>
      <c r="AA354" s="106"/>
      <c r="AB354" s="62"/>
      <c r="AC354" s="65">
        <f t="shared" si="273"/>
        <v>0</v>
      </c>
      <c r="AD354" s="66"/>
      <c r="AE354" s="62"/>
      <c r="AF354" s="65">
        <f t="shared" si="274"/>
        <v>0</v>
      </c>
      <c r="AG354" s="66"/>
      <c r="AH354" s="62"/>
      <c r="AI354" s="154">
        <f>SUM(I349:I357,L349:L357,O349:O357,R349:R357,U349:U357,X349:X357,AA349:AA357,AD349:AD357,AG349:AG357)</f>
        <v>231317</v>
      </c>
    </row>
    <row r="355" spans="1:35">
      <c r="A355" s="283"/>
      <c r="B355" s="284"/>
      <c r="C355" s="285"/>
      <c r="D355" s="295"/>
      <c r="E355" s="296"/>
      <c r="F355" s="61" t="s">
        <v>35</v>
      </c>
      <c r="G355" s="62"/>
      <c r="H355" s="65">
        <f t="shared" si="266"/>
        <v>0</v>
      </c>
      <c r="I355" s="66"/>
      <c r="J355" s="62"/>
      <c r="K355" s="65">
        <f t="shared" si="267"/>
        <v>0</v>
      </c>
      <c r="L355" s="66"/>
      <c r="M355" s="62"/>
      <c r="N355" s="65">
        <f t="shared" si="268"/>
        <v>0</v>
      </c>
      <c r="O355" s="66"/>
      <c r="P355" s="62"/>
      <c r="Q355" s="65">
        <f t="shared" si="269"/>
        <v>0</v>
      </c>
      <c r="R355" s="66"/>
      <c r="S355" s="62"/>
      <c r="T355" s="65">
        <f t="shared" si="270"/>
        <v>0</v>
      </c>
      <c r="U355" s="66"/>
      <c r="V355" s="62"/>
      <c r="W355" s="65">
        <f t="shared" si="271"/>
        <v>0</v>
      </c>
      <c r="X355" s="66"/>
      <c r="Y355" s="62"/>
      <c r="Z355" s="65">
        <f t="shared" si="272"/>
        <v>0</v>
      </c>
      <c r="AA355" s="66"/>
      <c r="AB355" s="62"/>
      <c r="AC355" s="65">
        <f t="shared" si="273"/>
        <v>0</v>
      </c>
      <c r="AD355" s="66"/>
      <c r="AE355" s="62"/>
      <c r="AF355" s="65">
        <f t="shared" si="274"/>
        <v>0</v>
      </c>
      <c r="AG355" s="66"/>
      <c r="AH355" s="62"/>
      <c r="AI355" s="76" t="s">
        <v>40</v>
      </c>
    </row>
    <row r="356" spans="1:35">
      <c r="A356" s="283"/>
      <c r="B356" s="284"/>
      <c r="C356" s="285"/>
      <c r="D356" s="295"/>
      <c r="E356" s="296"/>
      <c r="F356" s="61" t="s">
        <v>37</v>
      </c>
      <c r="G356" s="62"/>
      <c r="H356" s="65">
        <f t="shared" si="266"/>
        <v>0</v>
      </c>
      <c r="I356" s="66"/>
      <c r="J356" s="62"/>
      <c r="K356" s="65">
        <f t="shared" si="267"/>
        <v>0</v>
      </c>
      <c r="L356" s="66"/>
      <c r="M356" s="62"/>
      <c r="N356" s="65">
        <f t="shared" si="268"/>
        <v>0</v>
      </c>
      <c r="O356" s="66"/>
      <c r="P356" s="62"/>
      <c r="Q356" s="65">
        <f t="shared" si="269"/>
        <v>0</v>
      </c>
      <c r="R356" s="66"/>
      <c r="S356" s="62"/>
      <c r="T356" s="65">
        <f t="shared" si="270"/>
        <v>0</v>
      </c>
      <c r="U356" s="66"/>
      <c r="V356" s="62"/>
      <c r="W356" s="65">
        <f t="shared" si="271"/>
        <v>0</v>
      </c>
      <c r="X356" s="66"/>
      <c r="Y356" s="62"/>
      <c r="Z356" s="65">
        <f t="shared" si="272"/>
        <v>0</v>
      </c>
      <c r="AA356" s="66"/>
      <c r="AB356" s="62"/>
      <c r="AC356" s="65">
        <f t="shared" si="273"/>
        <v>0</v>
      </c>
      <c r="AD356" s="66"/>
      <c r="AE356" s="62"/>
      <c r="AF356" s="65">
        <f t="shared" si="274"/>
        <v>0</v>
      </c>
      <c r="AG356" s="66"/>
      <c r="AH356" s="62"/>
      <c r="AI356" s="155">
        <f>AI354/AI350</f>
        <v>0.24173252949850196</v>
      </c>
    </row>
    <row r="357" spans="1:35" ht="15.75" thickBot="1">
      <c r="A357" s="283"/>
      <c r="B357" s="284"/>
      <c r="C357" s="285"/>
      <c r="D357" s="295"/>
      <c r="E357" s="296"/>
      <c r="F357" s="173" t="s">
        <v>38</v>
      </c>
      <c r="G357" s="81"/>
      <c r="H357" s="82">
        <f t="shared" si="266"/>
        <v>0</v>
      </c>
      <c r="I357" s="83"/>
      <c r="J357" s="81"/>
      <c r="K357" s="82">
        <f t="shared" si="267"/>
        <v>0</v>
      </c>
      <c r="L357" s="83"/>
      <c r="M357" s="81"/>
      <c r="N357" s="82">
        <f t="shared" si="268"/>
        <v>0</v>
      </c>
      <c r="O357" s="83"/>
      <c r="P357" s="81"/>
      <c r="Q357" s="82">
        <f t="shared" si="269"/>
        <v>0</v>
      </c>
      <c r="R357" s="83"/>
      <c r="S357" s="81"/>
      <c r="T357" s="82">
        <f t="shared" si="270"/>
        <v>0</v>
      </c>
      <c r="U357" s="83"/>
      <c r="V357" s="81"/>
      <c r="W357" s="82">
        <f t="shared" si="271"/>
        <v>0</v>
      </c>
      <c r="X357" s="83"/>
      <c r="Y357" s="81"/>
      <c r="Z357" s="82">
        <f t="shared" si="272"/>
        <v>0</v>
      </c>
      <c r="AA357" s="83"/>
      <c r="AB357" s="81"/>
      <c r="AC357" s="82">
        <f t="shared" si="273"/>
        <v>0</v>
      </c>
      <c r="AD357" s="83"/>
      <c r="AE357" s="81"/>
      <c r="AF357" s="82">
        <f t="shared" si="274"/>
        <v>0</v>
      </c>
      <c r="AG357" s="83"/>
      <c r="AH357" s="81"/>
      <c r="AI357" s="164"/>
    </row>
    <row r="358" spans="1:35" ht="21" customHeight="1">
      <c r="A358" s="58"/>
      <c r="B358" s="58"/>
      <c r="C358" s="58"/>
      <c r="D358" s="58"/>
      <c r="E358" s="59"/>
      <c r="F358" s="179" t="s">
        <v>119</v>
      </c>
      <c r="G358" s="112"/>
      <c r="H358" s="142"/>
      <c r="I358" s="111"/>
      <c r="J358" s="112"/>
      <c r="K358" s="142"/>
      <c r="L358" s="142"/>
      <c r="M358" s="180">
        <f t="shared" ref="M358:AG358" si="275">SUM(M21:M104)</f>
        <v>1000000</v>
      </c>
      <c r="N358" s="181">
        <f t="shared" si="275"/>
        <v>0</v>
      </c>
      <c r="O358" s="182">
        <f t="shared" si="275"/>
        <v>1000000</v>
      </c>
      <c r="P358" s="183">
        <f t="shared" si="275"/>
        <v>1412147</v>
      </c>
      <c r="Q358" s="184">
        <f t="shared" si="275"/>
        <v>76830</v>
      </c>
      <c r="R358" s="185">
        <f t="shared" si="275"/>
        <v>1335317</v>
      </c>
      <c r="S358" s="183">
        <f t="shared" si="275"/>
        <v>1300000</v>
      </c>
      <c r="T358" s="184">
        <f t="shared" si="275"/>
        <v>300000</v>
      </c>
      <c r="U358" s="185">
        <f t="shared" si="275"/>
        <v>1000000</v>
      </c>
      <c r="V358" s="183">
        <f t="shared" si="275"/>
        <v>200000</v>
      </c>
      <c r="W358" s="184">
        <f t="shared" si="275"/>
        <v>200000</v>
      </c>
      <c r="X358" s="185">
        <f t="shared" si="275"/>
        <v>0</v>
      </c>
      <c r="Y358" s="183">
        <f t="shared" si="275"/>
        <v>200000</v>
      </c>
      <c r="Z358" s="184">
        <f t="shared" si="275"/>
        <v>200000</v>
      </c>
      <c r="AA358" s="185">
        <f t="shared" si="275"/>
        <v>0</v>
      </c>
      <c r="AB358" s="183">
        <f t="shared" si="275"/>
        <v>200000</v>
      </c>
      <c r="AC358" s="184">
        <f t="shared" si="275"/>
        <v>200000</v>
      </c>
      <c r="AD358" s="185">
        <f t="shared" si="275"/>
        <v>0</v>
      </c>
      <c r="AE358" s="183">
        <f t="shared" si="275"/>
        <v>200000</v>
      </c>
      <c r="AF358" s="184">
        <f t="shared" si="275"/>
        <v>200000</v>
      </c>
      <c r="AG358" s="185">
        <f t="shared" si="275"/>
        <v>0</v>
      </c>
      <c r="AH358" s="186"/>
      <c r="AI358" s="187"/>
    </row>
    <row r="359" spans="1:35" ht="20.25" customHeight="1">
      <c r="A359" s="58"/>
      <c r="B359" s="58"/>
      <c r="C359" s="58"/>
      <c r="D359" s="58"/>
      <c r="E359" s="59"/>
      <c r="F359" s="110" t="s">
        <v>120</v>
      </c>
      <c r="G359" s="112"/>
      <c r="H359" s="58"/>
      <c r="I359" s="111"/>
      <c r="J359" s="112"/>
      <c r="K359" s="58"/>
      <c r="L359" s="58"/>
      <c r="M359" s="113">
        <f>SUM(M107:M170)</f>
        <v>787988</v>
      </c>
      <c r="N359" s="114">
        <f>SUM(N107:N170)</f>
        <v>9500</v>
      </c>
      <c r="O359" s="115">
        <f>SUM(O107:O170)</f>
        <v>778488</v>
      </c>
      <c r="P359" s="116">
        <f t="shared" ref="P359:AG359" si="276">SUM(P107:P181)</f>
        <v>2082662</v>
      </c>
      <c r="Q359" s="117">
        <f t="shared" si="276"/>
        <v>15000</v>
      </c>
      <c r="R359" s="117">
        <f t="shared" si="276"/>
        <v>2067662</v>
      </c>
      <c r="S359" s="116">
        <f t="shared" si="276"/>
        <v>0</v>
      </c>
      <c r="T359" s="117">
        <f t="shared" si="276"/>
        <v>0</v>
      </c>
      <c r="U359" s="117">
        <f t="shared" si="276"/>
        <v>0</v>
      </c>
      <c r="V359" s="116">
        <f t="shared" si="276"/>
        <v>474500</v>
      </c>
      <c r="W359" s="117">
        <f t="shared" si="276"/>
        <v>474500</v>
      </c>
      <c r="X359" s="117">
        <f t="shared" si="276"/>
        <v>0</v>
      </c>
      <c r="Y359" s="116">
        <f t="shared" si="276"/>
        <v>108000</v>
      </c>
      <c r="Z359" s="117">
        <f t="shared" si="276"/>
        <v>108000</v>
      </c>
      <c r="AA359" s="117">
        <f t="shared" si="276"/>
        <v>0</v>
      </c>
      <c r="AB359" s="116">
        <f t="shared" si="276"/>
        <v>1923750</v>
      </c>
      <c r="AC359" s="117">
        <f t="shared" si="276"/>
        <v>1923750</v>
      </c>
      <c r="AD359" s="117">
        <f t="shared" si="276"/>
        <v>0</v>
      </c>
      <c r="AE359" s="116">
        <f t="shared" si="276"/>
        <v>0</v>
      </c>
      <c r="AF359" s="117">
        <f t="shared" si="276"/>
        <v>0</v>
      </c>
      <c r="AG359" s="117">
        <f t="shared" si="276"/>
        <v>0</v>
      </c>
      <c r="AH359" s="118"/>
      <c r="AI359" s="119"/>
    </row>
    <row r="360" spans="1:35" ht="20.25" customHeight="1">
      <c r="A360" s="58"/>
      <c r="B360" s="58"/>
      <c r="C360" s="58"/>
      <c r="D360" s="58"/>
      <c r="E360" s="59"/>
      <c r="F360" s="120" t="s">
        <v>121</v>
      </c>
      <c r="G360" s="112"/>
      <c r="H360" s="58"/>
      <c r="I360" s="111"/>
      <c r="J360" s="112"/>
      <c r="K360" s="58"/>
      <c r="L360" s="58"/>
      <c r="M360" s="113">
        <f>SUM(M173:M335)</f>
        <v>3004291</v>
      </c>
      <c r="N360" s="114">
        <f>SUM(N173:N335)</f>
        <v>0</v>
      </c>
      <c r="O360" s="115">
        <f>SUM(O173:O335)</f>
        <v>3004291</v>
      </c>
      <c r="P360" s="116">
        <f t="shared" ref="P360:AG360" si="277">SUM(P182:P335)</f>
        <v>1244089</v>
      </c>
      <c r="Q360" s="117">
        <f t="shared" si="277"/>
        <v>50727</v>
      </c>
      <c r="R360" s="117">
        <f t="shared" si="277"/>
        <v>1193362</v>
      </c>
      <c r="S360" s="116">
        <f t="shared" si="277"/>
        <v>3359562</v>
      </c>
      <c r="T360" s="117">
        <f t="shared" si="277"/>
        <v>505926</v>
      </c>
      <c r="U360" s="117">
        <f t="shared" si="277"/>
        <v>2853636</v>
      </c>
      <c r="V360" s="116">
        <f t="shared" si="277"/>
        <v>3552880</v>
      </c>
      <c r="W360" s="117">
        <f t="shared" si="277"/>
        <v>3552880</v>
      </c>
      <c r="X360" s="117">
        <f t="shared" si="277"/>
        <v>0</v>
      </c>
      <c r="Y360" s="116">
        <f t="shared" si="277"/>
        <v>3627000</v>
      </c>
      <c r="Z360" s="117">
        <f t="shared" si="277"/>
        <v>3627000</v>
      </c>
      <c r="AA360" s="117">
        <f t="shared" si="277"/>
        <v>0</v>
      </c>
      <c r="AB360" s="116">
        <f t="shared" si="277"/>
        <v>2500231</v>
      </c>
      <c r="AC360" s="117">
        <f t="shared" si="277"/>
        <v>2500231</v>
      </c>
      <c r="AD360" s="117">
        <f t="shared" si="277"/>
        <v>0</v>
      </c>
      <c r="AE360" s="116">
        <f t="shared" si="277"/>
        <v>3799000</v>
      </c>
      <c r="AF360" s="117">
        <f t="shared" si="277"/>
        <v>3799000</v>
      </c>
      <c r="AG360" s="117">
        <f t="shared" si="277"/>
        <v>0</v>
      </c>
      <c r="AH360" s="118"/>
      <c r="AI360" s="119"/>
    </row>
    <row r="361" spans="1:35" ht="20.25" customHeight="1">
      <c r="A361" s="58"/>
      <c r="B361" s="58"/>
      <c r="C361" s="58"/>
      <c r="D361" s="58"/>
      <c r="E361" s="59"/>
      <c r="F361" s="121" t="s">
        <v>122</v>
      </c>
      <c r="G361" s="112"/>
      <c r="H361" s="58"/>
      <c r="I361" s="111"/>
      <c r="J361" s="112"/>
      <c r="K361" s="58"/>
      <c r="L361" s="58"/>
      <c r="M361" s="116">
        <f t="shared" ref="M361:AG361" si="278">SUM(M338:M357)</f>
        <v>231317</v>
      </c>
      <c r="N361" s="117">
        <f t="shared" si="278"/>
        <v>0</v>
      </c>
      <c r="O361" s="122">
        <f t="shared" si="278"/>
        <v>231317</v>
      </c>
      <c r="P361" s="116">
        <f t="shared" si="278"/>
        <v>15984</v>
      </c>
      <c r="Q361" s="117">
        <f t="shared" si="278"/>
        <v>0</v>
      </c>
      <c r="R361" s="117">
        <f t="shared" si="278"/>
        <v>15984</v>
      </c>
      <c r="S361" s="116">
        <f t="shared" si="278"/>
        <v>36615</v>
      </c>
      <c r="T361" s="117">
        <f t="shared" si="278"/>
        <v>36615</v>
      </c>
      <c r="U361" s="117">
        <f t="shared" si="278"/>
        <v>0</v>
      </c>
      <c r="V361" s="116">
        <f t="shared" si="278"/>
        <v>0</v>
      </c>
      <c r="W361" s="117">
        <f t="shared" si="278"/>
        <v>0</v>
      </c>
      <c r="X361" s="117">
        <f t="shared" si="278"/>
        <v>0</v>
      </c>
      <c r="Y361" s="116">
        <f t="shared" si="278"/>
        <v>688981</v>
      </c>
      <c r="Z361" s="117">
        <f t="shared" si="278"/>
        <v>688981</v>
      </c>
      <c r="AA361" s="117">
        <f t="shared" si="278"/>
        <v>0</v>
      </c>
      <c r="AB361" s="116">
        <f t="shared" si="278"/>
        <v>0</v>
      </c>
      <c r="AC361" s="117">
        <f t="shared" si="278"/>
        <v>0</v>
      </c>
      <c r="AD361" s="117">
        <f t="shared" si="278"/>
        <v>0</v>
      </c>
      <c r="AE361" s="116">
        <f t="shared" si="278"/>
        <v>0</v>
      </c>
      <c r="AF361" s="117">
        <f t="shared" si="278"/>
        <v>0</v>
      </c>
      <c r="AG361" s="117">
        <f t="shared" si="278"/>
        <v>0</v>
      </c>
      <c r="AH361" s="118"/>
      <c r="AI361" s="119"/>
    </row>
    <row r="362" spans="1:35" ht="25.5" customHeight="1">
      <c r="A362" s="58"/>
      <c r="B362" s="58"/>
      <c r="C362" s="58"/>
      <c r="D362" s="58"/>
      <c r="E362" s="59"/>
      <c r="F362" s="123" t="s">
        <v>123</v>
      </c>
      <c r="G362" s="126">
        <f>SUM(G5:G359)</f>
        <v>8533243</v>
      </c>
      <c r="H362" s="124">
        <f>SUM(H5:H358)</f>
        <v>0</v>
      </c>
      <c r="I362" s="125">
        <f>SUM(I5:I358)</f>
        <v>8533243</v>
      </c>
      <c r="J362" s="126">
        <f>SUM(J5:J358)</f>
        <v>8055893</v>
      </c>
      <c r="K362" s="124">
        <f>SUM(K5:K358)</f>
        <v>0</v>
      </c>
      <c r="L362" s="124">
        <f>SUM(L5:L358)</f>
        <v>8055893</v>
      </c>
      <c r="M362" s="113">
        <f t="shared" ref="M362:AG362" si="279">SUM(M358:M361)</f>
        <v>5023596</v>
      </c>
      <c r="N362" s="114">
        <f t="shared" si="279"/>
        <v>9500</v>
      </c>
      <c r="O362" s="115">
        <f t="shared" si="279"/>
        <v>5014096</v>
      </c>
      <c r="P362" s="116">
        <f t="shared" si="279"/>
        <v>4754882</v>
      </c>
      <c r="Q362" s="117">
        <f t="shared" si="279"/>
        <v>142557</v>
      </c>
      <c r="R362" s="122">
        <f t="shared" si="279"/>
        <v>4612325</v>
      </c>
      <c r="S362" s="116">
        <f t="shared" si="279"/>
        <v>4696177</v>
      </c>
      <c r="T362" s="117">
        <f t="shared" si="279"/>
        <v>842541</v>
      </c>
      <c r="U362" s="122">
        <f t="shared" si="279"/>
        <v>3853636</v>
      </c>
      <c r="V362" s="116">
        <f t="shared" si="279"/>
        <v>4227380</v>
      </c>
      <c r="W362" s="117">
        <f t="shared" si="279"/>
        <v>4227380</v>
      </c>
      <c r="X362" s="122">
        <f t="shared" si="279"/>
        <v>0</v>
      </c>
      <c r="Y362" s="116">
        <f t="shared" si="279"/>
        <v>4623981</v>
      </c>
      <c r="Z362" s="117">
        <f t="shared" si="279"/>
        <v>4623981</v>
      </c>
      <c r="AA362" s="122">
        <f t="shared" si="279"/>
        <v>0</v>
      </c>
      <c r="AB362" s="116">
        <f t="shared" si="279"/>
        <v>4623981</v>
      </c>
      <c r="AC362" s="117">
        <f t="shared" si="279"/>
        <v>4623981</v>
      </c>
      <c r="AD362" s="122">
        <f t="shared" si="279"/>
        <v>0</v>
      </c>
      <c r="AE362" s="116">
        <f t="shared" si="279"/>
        <v>3999000</v>
      </c>
      <c r="AF362" s="117">
        <f t="shared" si="279"/>
        <v>3999000</v>
      </c>
      <c r="AG362" s="122">
        <f t="shared" si="279"/>
        <v>0</v>
      </c>
      <c r="AH362" s="127">
        <f>SUM(AH5:AH324)</f>
        <v>0</v>
      </c>
      <c r="AI362" s="128"/>
    </row>
    <row r="363" spans="1:35" ht="25.5" customHeight="1">
      <c r="A363" s="58"/>
      <c r="B363" s="58"/>
      <c r="C363" s="58"/>
      <c r="D363" s="58"/>
      <c r="E363" s="59"/>
      <c r="F363" s="58"/>
      <c r="G363" s="129"/>
      <c r="H363" s="33">
        <f>H362/G362</f>
        <v>0</v>
      </c>
      <c r="I363" s="32">
        <f>I362/G362</f>
        <v>1</v>
      </c>
      <c r="J363" s="129"/>
      <c r="K363" s="33">
        <f>K362/J362</f>
        <v>0</v>
      </c>
      <c r="L363" s="33">
        <f>L362/J362</f>
        <v>1</v>
      </c>
      <c r="M363" s="130"/>
      <c r="N363" s="131">
        <f>N362/M362</f>
        <v>1.8910756358592529E-3</v>
      </c>
      <c r="O363" s="132">
        <f>O362/M362</f>
        <v>0.99810892436414078</v>
      </c>
      <c r="P363" s="130"/>
      <c r="Q363" s="131">
        <f>Q362/P362</f>
        <v>2.9981185652977298E-2</v>
      </c>
      <c r="R363" s="132">
        <f>R362/P362</f>
        <v>0.97001881434702275</v>
      </c>
      <c r="S363" s="130"/>
      <c r="T363" s="131">
        <f>T362/S362</f>
        <v>0.17940997539062092</v>
      </c>
      <c r="U363" s="132">
        <f>U362/S362</f>
        <v>0.82059002460937902</v>
      </c>
      <c r="V363" s="130"/>
      <c r="W363" s="131">
        <f>W362/V362</f>
        <v>1</v>
      </c>
      <c r="X363" s="132">
        <f>X362/V362</f>
        <v>0</v>
      </c>
      <c r="Y363" s="130"/>
      <c r="Z363" s="131">
        <f>Z362/Y362</f>
        <v>1</v>
      </c>
      <c r="AA363" s="132">
        <f>AA362/Y362</f>
        <v>0</v>
      </c>
      <c r="AB363" s="130"/>
      <c r="AC363" s="131">
        <f>AC362/AB362</f>
        <v>1</v>
      </c>
      <c r="AD363" s="132">
        <f>AD362/AB362</f>
        <v>0</v>
      </c>
      <c r="AE363" s="130"/>
      <c r="AF363" s="131">
        <f>AF362/AE362</f>
        <v>1</v>
      </c>
      <c r="AG363" s="132">
        <f>AG362/AE362</f>
        <v>0</v>
      </c>
      <c r="AH363" s="118"/>
      <c r="AI363" s="119"/>
    </row>
    <row r="364" spans="1:35" ht="13.5" customHeight="1" thickBot="1">
      <c r="A364" s="58"/>
      <c r="B364" s="58"/>
      <c r="C364" s="58"/>
      <c r="D364" s="58"/>
      <c r="E364" s="59"/>
      <c r="F364" s="58"/>
      <c r="G364" s="112"/>
      <c r="H364" s="58"/>
      <c r="I364" s="111"/>
      <c r="J364" s="112"/>
      <c r="K364" s="58"/>
      <c r="L364" s="58"/>
      <c r="M364" s="133"/>
      <c r="N364" s="134"/>
      <c r="O364" s="135"/>
      <c r="P364" s="133"/>
      <c r="Q364" s="134"/>
      <c r="R364" s="135"/>
      <c r="S364" s="133"/>
      <c r="T364" s="134"/>
      <c r="U364" s="135"/>
      <c r="V364" s="133"/>
      <c r="W364" s="134"/>
      <c r="X364" s="135"/>
      <c r="Y364" s="133"/>
      <c r="Z364" s="134"/>
      <c r="AA364" s="135"/>
      <c r="AB364" s="133"/>
      <c r="AC364" s="134"/>
      <c r="AD364" s="135"/>
      <c r="AE364" s="133"/>
      <c r="AF364" s="134"/>
      <c r="AG364" s="135"/>
      <c r="AH364" s="136"/>
      <c r="AI364" s="137"/>
    </row>
    <row r="365" spans="1:35" ht="13.5" customHeight="1" thickBot="1">
      <c r="A365" s="58"/>
      <c r="B365" s="58"/>
      <c r="C365" s="58"/>
      <c r="D365" s="286" t="s">
        <v>124</v>
      </c>
      <c r="E365" s="286"/>
      <c r="F365" s="286"/>
      <c r="G365" s="287" t="s">
        <v>125</v>
      </c>
      <c r="H365" s="287"/>
      <c r="I365" s="287"/>
      <c r="J365" s="287" t="s">
        <v>125</v>
      </c>
      <c r="K365" s="287"/>
      <c r="L365" s="287"/>
      <c r="M365" s="288" t="s">
        <v>126</v>
      </c>
      <c r="N365" s="288"/>
      <c r="O365" s="288"/>
      <c r="P365" s="286" t="s">
        <v>124</v>
      </c>
      <c r="Q365" s="286"/>
      <c r="R365" s="286"/>
      <c r="S365" s="286" t="s">
        <v>124</v>
      </c>
      <c r="T365" s="286"/>
      <c r="U365" s="286"/>
      <c r="V365" s="286" t="s">
        <v>124</v>
      </c>
      <c r="W365" s="286"/>
      <c r="X365" s="286"/>
      <c r="Y365" s="286" t="s">
        <v>124</v>
      </c>
      <c r="Z365" s="286"/>
      <c r="AA365" s="286"/>
      <c r="AB365" s="286" t="s">
        <v>124</v>
      </c>
      <c r="AC365" s="286"/>
      <c r="AD365" s="286"/>
      <c r="AE365" s="286" t="s">
        <v>124</v>
      </c>
      <c r="AF365" s="286"/>
      <c r="AG365" s="286"/>
      <c r="AH365" s="288" t="s">
        <v>127</v>
      </c>
      <c r="AI365" s="288"/>
    </row>
    <row r="366" spans="1:35" ht="13.5" customHeight="1">
      <c r="A366" s="58"/>
      <c r="B366" s="58"/>
      <c r="C366" s="58"/>
      <c r="D366" s="342" t="s">
        <v>128</v>
      </c>
      <c r="E366" s="342"/>
      <c r="F366" s="342"/>
      <c r="G366" s="112"/>
      <c r="H366" s="58"/>
      <c r="I366" s="34">
        <f>SUM(F366+490926)</f>
        <v>490926</v>
      </c>
      <c r="J366" s="112"/>
      <c r="K366" s="58"/>
      <c r="L366" s="35">
        <f>SUM(2417386-37680-89526-60474)</f>
        <v>2229706</v>
      </c>
      <c r="M366" s="130"/>
      <c r="N366" s="138"/>
      <c r="O366" s="139">
        <v>1075937</v>
      </c>
      <c r="P366" s="130"/>
      <c r="Q366" s="138"/>
      <c r="R366" s="139">
        <v>1091828</v>
      </c>
      <c r="S366" s="130"/>
      <c r="T366" s="138"/>
      <c r="U366" s="139">
        <v>1087358</v>
      </c>
      <c r="V366" s="130"/>
      <c r="W366" s="138"/>
      <c r="X366" s="139">
        <v>1075937</v>
      </c>
      <c r="Y366" s="130"/>
      <c r="Z366" s="138"/>
      <c r="AA366" s="139">
        <v>1075937</v>
      </c>
      <c r="AB366" s="130"/>
      <c r="AC366" s="138"/>
      <c r="AD366" s="139">
        <v>1075937</v>
      </c>
      <c r="AE366" s="130"/>
      <c r="AF366" s="138"/>
      <c r="AG366" s="139">
        <v>1075937</v>
      </c>
      <c r="AH366" s="140">
        <f>U366</f>
        <v>1087358</v>
      </c>
      <c r="AI366" s="141" t="s">
        <v>129</v>
      </c>
    </row>
    <row r="367" spans="1:35" ht="13.5" customHeight="1">
      <c r="A367" s="58"/>
      <c r="B367" s="58"/>
      <c r="C367" s="58"/>
      <c r="D367" s="340" t="s">
        <v>130</v>
      </c>
      <c r="E367" s="340"/>
      <c r="F367" s="340"/>
      <c r="G367" s="112"/>
      <c r="H367" s="58"/>
      <c r="I367" s="34">
        <f>SUM(F367+490926)</f>
        <v>490926</v>
      </c>
      <c r="J367" s="112"/>
      <c r="K367" s="58"/>
      <c r="L367" s="35">
        <f>SUM(2417386-37680-89526-60474)</f>
        <v>2229706</v>
      </c>
      <c r="M367" s="130"/>
      <c r="N367" s="138"/>
      <c r="O367" s="139">
        <v>689979</v>
      </c>
      <c r="P367" s="130"/>
      <c r="Q367" s="138"/>
      <c r="R367" s="139">
        <v>700399</v>
      </c>
      <c r="S367" s="130"/>
      <c r="T367" s="138"/>
      <c r="U367" s="139">
        <v>679689</v>
      </c>
      <c r="V367" s="130"/>
      <c r="W367" s="138"/>
      <c r="X367" s="139">
        <v>689979</v>
      </c>
      <c r="Y367" s="130"/>
      <c r="Z367" s="138"/>
      <c r="AA367" s="139">
        <v>689979</v>
      </c>
      <c r="AB367" s="130"/>
      <c r="AC367" s="138"/>
      <c r="AD367" s="139">
        <v>689979</v>
      </c>
      <c r="AE367" s="130"/>
      <c r="AF367" s="138"/>
      <c r="AG367" s="139">
        <v>689979</v>
      </c>
      <c r="AH367" s="140">
        <f>U367</f>
        <v>679689</v>
      </c>
      <c r="AI367" s="141" t="s">
        <v>131</v>
      </c>
    </row>
    <row r="368" spans="1:35" ht="13.5" customHeight="1">
      <c r="A368" s="58"/>
      <c r="B368" s="58"/>
      <c r="C368" s="58"/>
      <c r="D368" s="340" t="s">
        <v>132</v>
      </c>
      <c r="E368" s="340"/>
      <c r="F368" s="340"/>
      <c r="G368" s="112"/>
      <c r="H368" s="58"/>
      <c r="I368" s="34">
        <f>SUM(F368+490926)</f>
        <v>490926</v>
      </c>
      <c r="J368" s="112"/>
      <c r="K368" s="58"/>
      <c r="L368" s="35">
        <f>SUM(2417386-37680-89526-60474)</f>
        <v>2229706</v>
      </c>
      <c r="M368" s="130"/>
      <c r="N368" s="138"/>
      <c r="O368" s="139">
        <v>2623918</v>
      </c>
      <c r="P368" s="130"/>
      <c r="Q368" s="138"/>
      <c r="R368" s="139">
        <v>2729203</v>
      </c>
      <c r="S368" s="130"/>
      <c r="T368" s="138"/>
      <c r="U368" s="139">
        <v>2694466</v>
      </c>
      <c r="V368" s="130"/>
      <c r="W368" s="138"/>
      <c r="X368" s="139">
        <v>2623918</v>
      </c>
      <c r="Y368" s="130"/>
      <c r="Z368" s="138"/>
      <c r="AA368" s="139">
        <v>2623918</v>
      </c>
      <c r="AB368" s="130"/>
      <c r="AC368" s="138"/>
      <c r="AD368" s="139">
        <v>2623918</v>
      </c>
      <c r="AE368" s="130"/>
      <c r="AF368" s="138"/>
      <c r="AG368" s="139">
        <v>2623918</v>
      </c>
      <c r="AH368" s="140">
        <f>U368</f>
        <v>2694466</v>
      </c>
      <c r="AI368" s="141" t="s">
        <v>133</v>
      </c>
    </row>
    <row r="369" spans="1:35" ht="13.5" customHeight="1">
      <c r="A369" s="58"/>
      <c r="B369" s="58"/>
      <c r="C369" s="58"/>
      <c r="D369" s="340" t="s">
        <v>134</v>
      </c>
      <c r="E369" s="340"/>
      <c r="F369" s="340"/>
      <c r="G369" s="112"/>
      <c r="H369" s="58"/>
      <c r="I369" s="34">
        <f>SUM(F369+490926)</f>
        <v>490926</v>
      </c>
      <c r="J369" s="112"/>
      <c r="K369" s="58"/>
      <c r="L369" s="35">
        <f>SUM(2417386-37680-89526-60474)</f>
        <v>2229706</v>
      </c>
      <c r="M369" s="130"/>
      <c r="N369" s="138"/>
      <c r="O369" s="139">
        <v>234147</v>
      </c>
      <c r="P369" s="130"/>
      <c r="Q369" s="138"/>
      <c r="R369" s="139">
        <v>233452</v>
      </c>
      <c r="S369" s="130"/>
      <c r="T369" s="138"/>
      <c r="U369" s="139">
        <v>234664</v>
      </c>
      <c r="V369" s="130"/>
      <c r="W369" s="138"/>
      <c r="X369" s="139">
        <v>234147</v>
      </c>
      <c r="Y369" s="130"/>
      <c r="Z369" s="138"/>
      <c r="AA369" s="139">
        <v>234147</v>
      </c>
      <c r="AB369" s="130"/>
      <c r="AC369" s="138"/>
      <c r="AD369" s="139">
        <v>234147</v>
      </c>
      <c r="AE369" s="130"/>
      <c r="AF369" s="138"/>
      <c r="AG369" s="139">
        <v>234147</v>
      </c>
      <c r="AH369" s="140">
        <f>U369</f>
        <v>234664</v>
      </c>
      <c r="AI369" s="141" t="s">
        <v>135</v>
      </c>
    </row>
    <row r="370" spans="1:35" ht="13.5" customHeight="1" thickBot="1">
      <c r="A370" s="58"/>
      <c r="B370" s="58"/>
      <c r="C370" s="58"/>
      <c r="D370" s="341" t="s">
        <v>136</v>
      </c>
      <c r="E370" s="341"/>
      <c r="F370" s="341"/>
      <c r="G370" s="129"/>
      <c r="H370" s="143"/>
      <c r="I370" s="37">
        <f>SUM(I366:I369)</f>
        <v>1963704</v>
      </c>
      <c r="J370" s="129"/>
      <c r="K370" s="143"/>
      <c r="L370" s="36">
        <f>SUM(L366:L369)</f>
        <v>8918824</v>
      </c>
      <c r="M370" s="130"/>
      <c r="N370" s="138"/>
      <c r="O370" s="139">
        <f>SUM(O366:O369)</f>
        <v>4623981</v>
      </c>
      <c r="P370" s="130"/>
      <c r="Q370" s="138"/>
      <c r="R370" s="139">
        <f>SUM(R366:R369)</f>
        <v>4754882</v>
      </c>
      <c r="S370" s="130"/>
      <c r="T370" s="138"/>
      <c r="U370" s="139">
        <f>SUM(U366:U369)</f>
        <v>4696177</v>
      </c>
      <c r="V370" s="130"/>
      <c r="W370" s="138"/>
      <c r="X370" s="139">
        <f>SUM(X366:X369)</f>
        <v>4623981</v>
      </c>
      <c r="Y370" s="130"/>
      <c r="Z370" s="138"/>
      <c r="AA370" s="139">
        <f>SUM(AA366:AA369)</f>
        <v>4623981</v>
      </c>
      <c r="AB370" s="130"/>
      <c r="AC370" s="138"/>
      <c r="AD370" s="139">
        <f>SUM(AD366:AD369)</f>
        <v>4623981</v>
      </c>
      <c r="AE370" s="130"/>
      <c r="AF370" s="138"/>
      <c r="AG370" s="139">
        <f>SUM(AG366:AG369)</f>
        <v>4623981</v>
      </c>
      <c r="AH370" s="140">
        <f>SUM(AH366:AH369)</f>
        <v>4696177</v>
      </c>
      <c r="AI370" s="141" t="s">
        <v>137</v>
      </c>
    </row>
    <row r="371" spans="1:35" ht="13.5" customHeight="1" thickBot="1">
      <c r="A371" s="58"/>
      <c r="B371" s="58"/>
      <c r="C371" s="58"/>
      <c r="D371" s="289" t="s">
        <v>138</v>
      </c>
      <c r="E371" s="289"/>
      <c r="F371" s="289"/>
      <c r="G371" s="290" t="s">
        <v>138</v>
      </c>
      <c r="H371" s="290"/>
      <c r="I371" s="290"/>
      <c r="J371" s="290" t="s">
        <v>138</v>
      </c>
      <c r="K371" s="290"/>
      <c r="L371" s="290"/>
      <c r="M371" s="291" t="s">
        <v>138</v>
      </c>
      <c r="N371" s="291"/>
      <c r="O371" s="291"/>
      <c r="P371" s="291" t="s">
        <v>138</v>
      </c>
      <c r="Q371" s="291"/>
      <c r="R371" s="291"/>
      <c r="S371" s="291" t="s">
        <v>138</v>
      </c>
      <c r="T371" s="291"/>
      <c r="U371" s="291"/>
      <c r="V371" s="291" t="s">
        <v>138</v>
      </c>
      <c r="W371" s="291"/>
      <c r="X371" s="291"/>
      <c r="Y371" s="291" t="s">
        <v>138</v>
      </c>
      <c r="Z371" s="291"/>
      <c r="AA371" s="291"/>
      <c r="AB371" s="291" t="s">
        <v>138</v>
      </c>
      <c r="AC371" s="291"/>
      <c r="AD371" s="291"/>
      <c r="AE371" s="291" t="s">
        <v>138</v>
      </c>
      <c r="AF371" s="291"/>
      <c r="AG371" s="291"/>
      <c r="AH371" s="292" t="s">
        <v>139</v>
      </c>
      <c r="AI371" s="292"/>
    </row>
    <row r="372" spans="1:35" ht="13.5" customHeight="1">
      <c r="A372" s="58"/>
      <c r="B372" s="58"/>
      <c r="C372" s="58"/>
      <c r="D372" s="342" t="s">
        <v>140</v>
      </c>
      <c r="E372" s="342"/>
      <c r="F372" s="342"/>
      <c r="G372" s="112"/>
      <c r="H372" s="58"/>
      <c r="I372" s="144">
        <f>I370</f>
        <v>1963704</v>
      </c>
      <c r="J372" s="112"/>
      <c r="K372" s="58"/>
      <c r="L372" s="144">
        <f>L370</f>
        <v>8918824</v>
      </c>
      <c r="M372" s="130"/>
      <c r="N372" s="138"/>
      <c r="O372" s="144">
        <f>O370</f>
        <v>4623981</v>
      </c>
      <c r="P372" s="130"/>
      <c r="Q372" s="138"/>
      <c r="R372" s="144">
        <f>R370</f>
        <v>4754882</v>
      </c>
      <c r="S372" s="130"/>
      <c r="T372" s="138"/>
      <c r="U372" s="144">
        <f>U370</f>
        <v>4696177</v>
      </c>
      <c r="V372" s="130"/>
      <c r="W372" s="138"/>
      <c r="X372" s="144">
        <f>X370</f>
        <v>4623981</v>
      </c>
      <c r="Y372" s="130"/>
      <c r="Z372" s="138"/>
      <c r="AA372" s="144">
        <f>AA370</f>
        <v>4623981</v>
      </c>
      <c r="AB372" s="130"/>
      <c r="AC372" s="138"/>
      <c r="AD372" s="144">
        <f>AD370</f>
        <v>4623981</v>
      </c>
      <c r="AE372" s="130"/>
      <c r="AF372" s="138"/>
      <c r="AG372" s="144">
        <f>AG370</f>
        <v>4623981</v>
      </c>
      <c r="AH372" s="144">
        <f>AH370</f>
        <v>4696177</v>
      </c>
      <c r="AI372" s="87" t="s">
        <v>141</v>
      </c>
    </row>
    <row r="373" spans="1:35" ht="13.5" customHeight="1">
      <c r="A373" s="58"/>
      <c r="B373" s="58"/>
      <c r="C373" s="58"/>
      <c r="D373" s="340" t="s">
        <v>142</v>
      </c>
      <c r="E373" s="340"/>
      <c r="F373" s="340"/>
      <c r="G373" s="112"/>
      <c r="H373" s="58"/>
      <c r="I373" s="273" t="e">
        <f>SUM(H362+#REF!)*-1</f>
        <v>#REF!</v>
      </c>
      <c r="J373" s="112"/>
      <c r="K373" s="58"/>
      <c r="L373" s="273" t="e">
        <f>SUM(K362+#REF!)*-1</f>
        <v>#REF!</v>
      </c>
      <c r="M373" s="130"/>
      <c r="N373" s="138"/>
      <c r="O373" s="273" t="e">
        <f>SUM(N362+#REF!)*-1</f>
        <v>#REF!</v>
      </c>
      <c r="P373" s="130"/>
      <c r="Q373" s="138"/>
      <c r="R373" s="273">
        <f>SUM(Q362)*-1</f>
        <v>-142557</v>
      </c>
      <c r="S373" s="130"/>
      <c r="T373" s="138"/>
      <c r="U373" s="273">
        <f>SUM(T362)*-1</f>
        <v>-842541</v>
      </c>
      <c r="V373" s="130"/>
      <c r="W373" s="138"/>
      <c r="X373" s="273">
        <f>SUM(W362)*-1</f>
        <v>-4227380</v>
      </c>
      <c r="Y373" s="130"/>
      <c r="Z373" s="138"/>
      <c r="AA373" s="273">
        <f>SUM(Z362)*-1</f>
        <v>-4623981</v>
      </c>
      <c r="AB373" s="130"/>
      <c r="AC373" s="138"/>
      <c r="AD373" s="273">
        <f>SUM(AC362)*-1</f>
        <v>-4623981</v>
      </c>
      <c r="AE373" s="130"/>
      <c r="AF373" s="138"/>
      <c r="AG373" s="273">
        <f>SUM(AF362)*-1</f>
        <v>-3999000</v>
      </c>
      <c r="AH373" s="145">
        <f>AH362*-1</f>
        <v>0</v>
      </c>
      <c r="AI373" s="146" t="s">
        <v>143</v>
      </c>
    </row>
    <row r="374" spans="1:35" ht="13.5" customHeight="1" thickBot="1">
      <c r="A374" s="58"/>
      <c r="B374" s="58"/>
      <c r="C374" s="58"/>
      <c r="D374" s="343" t="s">
        <v>144</v>
      </c>
      <c r="E374" s="343"/>
      <c r="F374" s="343"/>
      <c r="G374" s="147"/>
      <c r="H374" s="148"/>
      <c r="I374" s="139">
        <f>I362*-1</f>
        <v>-8533243</v>
      </c>
      <c r="J374" s="147"/>
      <c r="K374" s="148"/>
      <c r="L374" s="139">
        <f>L362*-1</f>
        <v>-8055893</v>
      </c>
      <c r="M374" s="130"/>
      <c r="N374" s="138"/>
      <c r="O374" s="139">
        <f>O362*-1</f>
        <v>-5014096</v>
      </c>
      <c r="P374" s="130"/>
      <c r="Q374" s="138"/>
      <c r="R374" s="139">
        <f>R362*-1</f>
        <v>-4612325</v>
      </c>
      <c r="S374" s="130"/>
      <c r="T374" s="138"/>
      <c r="U374" s="139">
        <f>U362*-1</f>
        <v>-3853636</v>
      </c>
      <c r="V374" s="130"/>
      <c r="W374" s="138"/>
      <c r="X374" s="139">
        <f>X362*-1</f>
        <v>0</v>
      </c>
      <c r="Y374" s="130"/>
      <c r="Z374" s="138"/>
      <c r="AA374" s="139">
        <f>AA362*-1</f>
        <v>0</v>
      </c>
      <c r="AB374" s="130"/>
      <c r="AC374" s="138"/>
      <c r="AD374" s="139">
        <f>AD362*-1</f>
        <v>0</v>
      </c>
      <c r="AE374" s="130"/>
      <c r="AF374" s="138"/>
      <c r="AG374" s="139">
        <f>AG362*-1</f>
        <v>0</v>
      </c>
      <c r="AH374" s="130"/>
      <c r="AI374" s="87"/>
    </row>
    <row r="375" spans="1:35" ht="13.5" customHeight="1" thickTop="1" thickBot="1">
      <c r="A375" s="58"/>
      <c r="B375" s="58"/>
      <c r="C375" s="58"/>
      <c r="D375" s="339" t="s">
        <v>145</v>
      </c>
      <c r="E375" s="339"/>
      <c r="F375" s="339"/>
      <c r="G375" s="43"/>
      <c r="H375" s="44"/>
      <c r="I375" s="151" t="e">
        <f>SUM(I372:I374)</f>
        <v>#REF!</v>
      </c>
      <c r="J375" s="43"/>
      <c r="K375" s="44"/>
      <c r="L375" s="151" t="e">
        <f>SUM(L372:L374)</f>
        <v>#REF!</v>
      </c>
      <c r="M375" s="149"/>
      <c r="N375" s="150"/>
      <c r="O375" s="151" t="e">
        <f>SUM(O372:O374)</f>
        <v>#REF!</v>
      </c>
      <c r="P375" s="149"/>
      <c r="Q375" s="150"/>
      <c r="R375" s="151">
        <f>SUM(R372:R374)</f>
        <v>0</v>
      </c>
      <c r="S375" s="149"/>
      <c r="T375" s="150"/>
      <c r="U375" s="151">
        <f>SUM(U372:U374)</f>
        <v>0</v>
      </c>
      <c r="V375" s="149"/>
      <c r="W375" s="150"/>
      <c r="X375" s="151">
        <f>SUM(X372:X374)</f>
        <v>396601</v>
      </c>
      <c r="Y375" s="149"/>
      <c r="Z375" s="150"/>
      <c r="AA375" s="151">
        <f>SUM(AA372:AA374)</f>
        <v>0</v>
      </c>
      <c r="AB375" s="149"/>
      <c r="AC375" s="150"/>
      <c r="AD375" s="151">
        <f>SUM(AD372:AD374)</f>
        <v>0</v>
      </c>
      <c r="AE375" s="149"/>
      <c r="AF375" s="150"/>
      <c r="AG375" s="151">
        <f>SUM(AG372:AG374)</f>
        <v>624981</v>
      </c>
      <c r="AH375" s="152">
        <f>SUM(AH372:AH373)</f>
        <v>4696177</v>
      </c>
      <c r="AI375" s="153" t="s">
        <v>146</v>
      </c>
    </row>
  </sheetData>
  <sheetProtection selectLockedCells="1"/>
  <mergeCells count="1299">
    <mergeCell ref="D375:F375"/>
    <mergeCell ref="D368:F368"/>
    <mergeCell ref="D369:F369"/>
    <mergeCell ref="D370:F370"/>
    <mergeCell ref="D372:F372"/>
    <mergeCell ref="D373:F373"/>
    <mergeCell ref="D374:F374"/>
    <mergeCell ref="AF336:AF337"/>
    <mergeCell ref="D366:F366"/>
    <mergeCell ref="D367:F367"/>
    <mergeCell ref="Z336:Z337"/>
    <mergeCell ref="AA336:AA337"/>
    <mergeCell ref="AB336:AB337"/>
    <mergeCell ref="AC336:AC337"/>
    <mergeCell ref="AD336:AD337"/>
    <mergeCell ref="AE336:AE337"/>
    <mergeCell ref="T336:T337"/>
    <mergeCell ref="U336:U337"/>
    <mergeCell ref="V336:V337"/>
    <mergeCell ref="W336:W337"/>
    <mergeCell ref="X336:X337"/>
    <mergeCell ref="Y336:Y337"/>
    <mergeCell ref="M347:M348"/>
    <mergeCell ref="N347:N348"/>
    <mergeCell ref="O347:O348"/>
    <mergeCell ref="P347:P348"/>
    <mergeCell ref="Q347:Q348"/>
    <mergeCell ref="R347:R348"/>
    <mergeCell ref="S347:S348"/>
    <mergeCell ref="T347:T348"/>
    <mergeCell ref="U347:U348"/>
    <mergeCell ref="V347:V348"/>
    <mergeCell ref="AI336:AI337"/>
    <mergeCell ref="A338:A346"/>
    <mergeCell ref="B338:B346"/>
    <mergeCell ref="C338:C346"/>
    <mergeCell ref="D338:D346"/>
    <mergeCell ref="E338:E346"/>
    <mergeCell ref="AG336:AG337"/>
    <mergeCell ref="AH336:AH337"/>
    <mergeCell ref="P336:P337"/>
    <mergeCell ref="Q336:Q337"/>
    <mergeCell ref="R336:R337"/>
    <mergeCell ref="S336:S337"/>
    <mergeCell ref="O336:O337"/>
    <mergeCell ref="I336:I337"/>
    <mergeCell ref="J336:J337"/>
    <mergeCell ref="K336:K337"/>
    <mergeCell ref="L336:L337"/>
    <mergeCell ref="M336:M337"/>
    <mergeCell ref="N336:N337"/>
    <mergeCell ref="G336:G337"/>
    <mergeCell ref="H336:H337"/>
    <mergeCell ref="A336:A337"/>
    <mergeCell ref="B336:B337"/>
    <mergeCell ref="C336:C337"/>
    <mergeCell ref="D336:D337"/>
    <mergeCell ref="E336:E337"/>
    <mergeCell ref="F336:F337"/>
    <mergeCell ref="AD83:AD84"/>
    <mergeCell ref="AE83:AE84"/>
    <mergeCell ref="T83:T84"/>
    <mergeCell ref="U83:U84"/>
    <mergeCell ref="V83:V84"/>
    <mergeCell ref="W83:W84"/>
    <mergeCell ref="X83:X84"/>
    <mergeCell ref="Y83:Y84"/>
    <mergeCell ref="Z325:Z326"/>
    <mergeCell ref="AA325:AA326"/>
    <mergeCell ref="AB325:AB326"/>
    <mergeCell ref="AC325:AC326"/>
    <mergeCell ref="AD325:AD326"/>
    <mergeCell ref="AE325:AE326"/>
    <mergeCell ref="T325:T326"/>
    <mergeCell ref="U325:U326"/>
    <mergeCell ref="V325:V326"/>
    <mergeCell ref="W325:W326"/>
    <mergeCell ref="X325:X326"/>
    <mergeCell ref="Y325:Y326"/>
    <mergeCell ref="U94:U95"/>
    <mergeCell ref="V94:V95"/>
    <mergeCell ref="W94:W95"/>
    <mergeCell ref="X94:X95"/>
    <mergeCell ref="Y94:Y95"/>
    <mergeCell ref="Z94:Z95"/>
    <mergeCell ref="AA94:AA95"/>
    <mergeCell ref="AB94:AB95"/>
    <mergeCell ref="AC94:AC95"/>
    <mergeCell ref="AD94:AD95"/>
    <mergeCell ref="AE94:AE95"/>
    <mergeCell ref="U116:U117"/>
    <mergeCell ref="AI83:AI84"/>
    <mergeCell ref="A85:A93"/>
    <mergeCell ref="B85:B93"/>
    <mergeCell ref="C85:C93"/>
    <mergeCell ref="D85:D93"/>
    <mergeCell ref="E85:E93"/>
    <mergeCell ref="AG83:AG84"/>
    <mergeCell ref="AH83:AH84"/>
    <mergeCell ref="P83:P84"/>
    <mergeCell ref="Q83:Q84"/>
    <mergeCell ref="R83:R84"/>
    <mergeCell ref="S83:S84"/>
    <mergeCell ref="O83:O84"/>
    <mergeCell ref="I83:I84"/>
    <mergeCell ref="J83:J84"/>
    <mergeCell ref="K83:K84"/>
    <mergeCell ref="L83:L84"/>
    <mergeCell ref="M83:M84"/>
    <mergeCell ref="N83:N84"/>
    <mergeCell ref="G83:G84"/>
    <mergeCell ref="H83:H84"/>
    <mergeCell ref="A83:A84"/>
    <mergeCell ref="B83:B84"/>
    <mergeCell ref="C83:C84"/>
    <mergeCell ref="D83:D84"/>
    <mergeCell ref="E83:E84"/>
    <mergeCell ref="F83:F84"/>
    <mergeCell ref="AF83:AF84"/>
    <mergeCell ref="Z83:Z84"/>
    <mergeCell ref="AA83:AA84"/>
    <mergeCell ref="AB83:AB84"/>
    <mergeCell ref="AC83:AC84"/>
    <mergeCell ref="AI325:AI326"/>
    <mergeCell ref="A327:A335"/>
    <mergeCell ref="B327:B335"/>
    <mergeCell ref="C327:C335"/>
    <mergeCell ref="D327:D335"/>
    <mergeCell ref="E327:E335"/>
    <mergeCell ref="AG325:AG326"/>
    <mergeCell ref="AH325:AH326"/>
    <mergeCell ref="P325:P326"/>
    <mergeCell ref="Q325:Q326"/>
    <mergeCell ref="R325:R326"/>
    <mergeCell ref="S325:S326"/>
    <mergeCell ref="O325:O326"/>
    <mergeCell ref="I325:I326"/>
    <mergeCell ref="J325:J326"/>
    <mergeCell ref="K325:K326"/>
    <mergeCell ref="L325:L326"/>
    <mergeCell ref="M325:M326"/>
    <mergeCell ref="N325:N326"/>
    <mergeCell ref="G325:G326"/>
    <mergeCell ref="H325:H326"/>
    <mergeCell ref="A325:A326"/>
    <mergeCell ref="B325:B326"/>
    <mergeCell ref="C325:C326"/>
    <mergeCell ref="D325:D326"/>
    <mergeCell ref="E325:E326"/>
    <mergeCell ref="F325:F326"/>
    <mergeCell ref="AF325:AF326"/>
    <mergeCell ref="G4:I4"/>
    <mergeCell ref="J4:L4"/>
    <mergeCell ref="M4:O4"/>
    <mergeCell ref="P4:R4"/>
    <mergeCell ref="S4:U4"/>
    <mergeCell ref="V4:X4"/>
    <mergeCell ref="Y4:AA4"/>
    <mergeCell ref="AB4:AD4"/>
    <mergeCell ref="AE4:AG4"/>
    <mergeCell ref="A5:A6"/>
    <mergeCell ref="B5:B6"/>
    <mergeCell ref="C5:C6"/>
    <mergeCell ref="D5:D6"/>
    <mergeCell ref="E5:E6"/>
    <mergeCell ref="F5:F6"/>
    <mergeCell ref="A1:AI2"/>
    <mergeCell ref="A3:AI3"/>
    <mergeCell ref="A4:F4"/>
    <mergeCell ref="K5:K6"/>
    <mergeCell ref="L5:L6"/>
    <mergeCell ref="G5:G6"/>
    <mergeCell ref="H5:H6"/>
    <mergeCell ref="I5:I6"/>
    <mergeCell ref="J5:J6"/>
    <mergeCell ref="U5:U6"/>
    <mergeCell ref="V5:V6"/>
    <mergeCell ref="W5:W6"/>
    <mergeCell ref="X5:X6"/>
    <mergeCell ref="M5:M6"/>
    <mergeCell ref="N5:N6"/>
    <mergeCell ref="O5:O6"/>
    <mergeCell ref="P5:P6"/>
    <mergeCell ref="Q5:Q6"/>
    <mergeCell ref="R5:R6"/>
    <mergeCell ref="AI5:AI6"/>
    <mergeCell ref="A7:A18"/>
    <mergeCell ref="B7:B18"/>
    <mergeCell ref="C7:C18"/>
    <mergeCell ref="D7:D18"/>
    <mergeCell ref="E7:E18"/>
    <mergeCell ref="Y5:Y6"/>
    <mergeCell ref="Z5:Z6"/>
    <mergeCell ref="AA5:AA6"/>
    <mergeCell ref="AB5:AB6"/>
    <mergeCell ref="AE5:AE6"/>
    <mergeCell ref="AF5:AF6"/>
    <mergeCell ref="AG5:AG6"/>
    <mergeCell ref="AH5:AH6"/>
    <mergeCell ref="AC5:AC6"/>
    <mergeCell ref="AD5:AD6"/>
    <mergeCell ref="S5:S6"/>
    <mergeCell ref="T5:T6"/>
    <mergeCell ref="AI8:AI9"/>
    <mergeCell ref="AI11:AI12"/>
    <mergeCell ref="AI14:AI15"/>
    <mergeCell ref="AI17:AI18"/>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AI19:AI20"/>
    <mergeCell ref="A21:A29"/>
    <mergeCell ref="B21:B29"/>
    <mergeCell ref="C21:C29"/>
    <mergeCell ref="D21:D29"/>
    <mergeCell ref="E21:E29"/>
    <mergeCell ref="A30:A31"/>
    <mergeCell ref="B30:B31"/>
    <mergeCell ref="C30:C31"/>
    <mergeCell ref="D30:D31"/>
    <mergeCell ref="E30:E31"/>
    <mergeCell ref="F30:F31"/>
    <mergeCell ref="G30:G31"/>
    <mergeCell ref="H30:H31"/>
    <mergeCell ref="I30:I31"/>
    <mergeCell ref="J30:J31"/>
    <mergeCell ref="K30:K31"/>
    <mergeCell ref="L30:L31"/>
    <mergeCell ref="U30:U31"/>
    <mergeCell ref="V30:V31"/>
    <mergeCell ref="W30:W31"/>
    <mergeCell ref="X30:X31"/>
    <mergeCell ref="M30:M31"/>
    <mergeCell ref="N30:N31"/>
    <mergeCell ref="O30:O31"/>
    <mergeCell ref="P30:P31"/>
    <mergeCell ref="Q30:Q31"/>
    <mergeCell ref="R30:R31"/>
    <mergeCell ref="AI30:AI31"/>
    <mergeCell ref="R19:R20"/>
    <mergeCell ref="S19:S20"/>
    <mergeCell ref="T19:T20"/>
    <mergeCell ref="A32:A43"/>
    <mergeCell ref="B32:B43"/>
    <mergeCell ref="C32:C43"/>
    <mergeCell ref="D32:D43"/>
    <mergeCell ref="E32:E43"/>
    <mergeCell ref="Y30:Y31"/>
    <mergeCell ref="Z30:Z31"/>
    <mergeCell ref="AA30:AA31"/>
    <mergeCell ref="AB30:AB31"/>
    <mergeCell ref="AE30:AE31"/>
    <mergeCell ref="AF30:AF31"/>
    <mergeCell ref="AG30:AG31"/>
    <mergeCell ref="AH30:AH31"/>
    <mergeCell ref="AC30:AC31"/>
    <mergeCell ref="AD30:AD31"/>
    <mergeCell ref="S30:S31"/>
    <mergeCell ref="T30:T31"/>
    <mergeCell ref="AI33:AI34"/>
    <mergeCell ref="AI36:AI37"/>
    <mergeCell ref="AI39:AI40"/>
    <mergeCell ref="AI42:AI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46:A57"/>
    <mergeCell ref="B46:B57"/>
    <mergeCell ref="C46:C57"/>
    <mergeCell ref="D46:D57"/>
    <mergeCell ref="E46:E57"/>
    <mergeCell ref="AI47:AI48"/>
    <mergeCell ref="AI50:AI51"/>
    <mergeCell ref="AI53:AI54"/>
    <mergeCell ref="AI56:AI57"/>
    <mergeCell ref="A58:A59"/>
    <mergeCell ref="B58:B59"/>
    <mergeCell ref="C58:C59"/>
    <mergeCell ref="D58:D59"/>
    <mergeCell ref="E58:E59"/>
    <mergeCell ref="F58:F59"/>
    <mergeCell ref="G58:G59"/>
    <mergeCell ref="H58:H59"/>
    <mergeCell ref="I58:I59"/>
    <mergeCell ref="J58:J59"/>
    <mergeCell ref="K58:K59"/>
    <mergeCell ref="L58:L59"/>
    <mergeCell ref="U58:U59"/>
    <mergeCell ref="V58:V59"/>
    <mergeCell ref="W58:W59"/>
    <mergeCell ref="X58:X59"/>
    <mergeCell ref="M58:M59"/>
    <mergeCell ref="N58:N59"/>
    <mergeCell ref="O58:O59"/>
    <mergeCell ref="P58:P59"/>
    <mergeCell ref="Q58:Q59"/>
    <mergeCell ref="R58:R59"/>
    <mergeCell ref="AI58:AI59"/>
    <mergeCell ref="A60:A71"/>
    <mergeCell ref="B60:B71"/>
    <mergeCell ref="C60:C71"/>
    <mergeCell ref="D60:D71"/>
    <mergeCell ref="E60:E71"/>
    <mergeCell ref="Y58:Y59"/>
    <mergeCell ref="Z58:Z59"/>
    <mergeCell ref="AA58:AA59"/>
    <mergeCell ref="AB58:AB59"/>
    <mergeCell ref="AE58:AE59"/>
    <mergeCell ref="AF58:AF59"/>
    <mergeCell ref="AG58:AG59"/>
    <mergeCell ref="AH58:AH59"/>
    <mergeCell ref="AC58:AC59"/>
    <mergeCell ref="AD58:AD59"/>
    <mergeCell ref="S58:S59"/>
    <mergeCell ref="T58:T59"/>
    <mergeCell ref="AI61:AI62"/>
    <mergeCell ref="AI64:AI65"/>
    <mergeCell ref="AI67:AI68"/>
    <mergeCell ref="AI70:AI71"/>
    <mergeCell ref="AF94:AF95"/>
    <mergeCell ref="AG94:AG95"/>
    <mergeCell ref="AH94:AH95"/>
    <mergeCell ref="A94:A95"/>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Q94:Q95"/>
    <mergeCell ref="AI94:AI95"/>
    <mergeCell ref="A96:A104"/>
    <mergeCell ref="B96:B104"/>
    <mergeCell ref="C96:C104"/>
    <mergeCell ref="D96:D104"/>
    <mergeCell ref="E96:E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U105:U106"/>
    <mergeCell ref="V105:V106"/>
    <mergeCell ref="W105:W106"/>
    <mergeCell ref="X105:X106"/>
    <mergeCell ref="M105:M106"/>
    <mergeCell ref="N105:N106"/>
    <mergeCell ref="O105:O106"/>
    <mergeCell ref="P105:P106"/>
    <mergeCell ref="Q105:Q106"/>
    <mergeCell ref="R105:R106"/>
    <mergeCell ref="AI105:AI106"/>
    <mergeCell ref="R94:R95"/>
    <mergeCell ref="S94:S95"/>
    <mergeCell ref="T94:T95"/>
    <mergeCell ref="A107:A115"/>
    <mergeCell ref="B107:B115"/>
    <mergeCell ref="C107:C115"/>
    <mergeCell ref="D107:D115"/>
    <mergeCell ref="E107:E115"/>
    <mergeCell ref="Y105:Y106"/>
    <mergeCell ref="Z105:Z106"/>
    <mergeCell ref="AA105:AA106"/>
    <mergeCell ref="AB105:AB106"/>
    <mergeCell ref="AE105:AE106"/>
    <mergeCell ref="AF105:AF106"/>
    <mergeCell ref="AG105:AG106"/>
    <mergeCell ref="AH105:AH106"/>
    <mergeCell ref="AC105:AC106"/>
    <mergeCell ref="AD105:AD106"/>
    <mergeCell ref="S105:S106"/>
    <mergeCell ref="T105:T106"/>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116:A117"/>
    <mergeCell ref="B116:B117"/>
    <mergeCell ref="C116:C117"/>
    <mergeCell ref="D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AI116:AI117"/>
    <mergeCell ref="A118:A126"/>
    <mergeCell ref="B118:B126"/>
    <mergeCell ref="C118:C126"/>
    <mergeCell ref="D118:D126"/>
    <mergeCell ref="E118:E126"/>
    <mergeCell ref="A127:A128"/>
    <mergeCell ref="B127:B128"/>
    <mergeCell ref="C127:C128"/>
    <mergeCell ref="D127:D128"/>
    <mergeCell ref="E127:E128"/>
    <mergeCell ref="F127:F128"/>
    <mergeCell ref="G127:G128"/>
    <mergeCell ref="H127:H128"/>
    <mergeCell ref="I127:I128"/>
    <mergeCell ref="J127:J128"/>
    <mergeCell ref="K127:K128"/>
    <mergeCell ref="L127:L128"/>
    <mergeCell ref="U127:U128"/>
    <mergeCell ref="V127:V128"/>
    <mergeCell ref="W127:W128"/>
    <mergeCell ref="X127:X128"/>
    <mergeCell ref="M127:M128"/>
    <mergeCell ref="N127:N128"/>
    <mergeCell ref="O127:O128"/>
    <mergeCell ref="P127:P128"/>
    <mergeCell ref="Q127:Q128"/>
    <mergeCell ref="R127:R128"/>
    <mergeCell ref="AI127:AI128"/>
    <mergeCell ref="R116:R117"/>
    <mergeCell ref="S116:S117"/>
    <mergeCell ref="T116:T117"/>
    <mergeCell ref="A129:A137"/>
    <mergeCell ref="B129:B137"/>
    <mergeCell ref="C129:C137"/>
    <mergeCell ref="D129:D137"/>
    <mergeCell ref="E129:E137"/>
    <mergeCell ref="Y127:Y128"/>
    <mergeCell ref="Z127:Z128"/>
    <mergeCell ref="AA127:AA128"/>
    <mergeCell ref="AB127:AB128"/>
    <mergeCell ref="AE127:AE128"/>
    <mergeCell ref="AF127:AF128"/>
    <mergeCell ref="AG127:AG128"/>
    <mergeCell ref="AH127:AH128"/>
    <mergeCell ref="AC127:AC128"/>
    <mergeCell ref="AD127:AD128"/>
    <mergeCell ref="S127:S128"/>
    <mergeCell ref="T127:T128"/>
    <mergeCell ref="A138:A139"/>
    <mergeCell ref="B138:B139"/>
    <mergeCell ref="C138:C139"/>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140:A148"/>
    <mergeCell ref="B140:B148"/>
    <mergeCell ref="C140:C148"/>
    <mergeCell ref="D140:D148"/>
    <mergeCell ref="E140:E148"/>
    <mergeCell ref="A149:A150"/>
    <mergeCell ref="B149:B150"/>
    <mergeCell ref="C149:C150"/>
    <mergeCell ref="D149:D150"/>
    <mergeCell ref="E149:E150"/>
    <mergeCell ref="F149:F150"/>
    <mergeCell ref="G149:G150"/>
    <mergeCell ref="H149:H150"/>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X149:X150"/>
    <mergeCell ref="Y149:Y150"/>
    <mergeCell ref="Z149:Z150"/>
    <mergeCell ref="AA149:AA150"/>
    <mergeCell ref="AB149:AB150"/>
    <mergeCell ref="AC149:AC150"/>
    <mergeCell ref="AD149:AD150"/>
    <mergeCell ref="AE149:AE150"/>
    <mergeCell ref="AF149:AF150"/>
    <mergeCell ref="AG149:AG150"/>
    <mergeCell ref="AH149:AH150"/>
    <mergeCell ref="AI149:AI150"/>
    <mergeCell ref="A151:A159"/>
    <mergeCell ref="B151:B159"/>
    <mergeCell ref="C151:C159"/>
    <mergeCell ref="D151:D159"/>
    <mergeCell ref="E151:E159"/>
    <mergeCell ref="A160:A161"/>
    <mergeCell ref="B160:B161"/>
    <mergeCell ref="C160:C161"/>
    <mergeCell ref="D160:D161"/>
    <mergeCell ref="E160:E161"/>
    <mergeCell ref="F160:F161"/>
    <mergeCell ref="N160:N161"/>
    <mergeCell ref="O160:O161"/>
    <mergeCell ref="P160:P161"/>
    <mergeCell ref="Q160:Q161"/>
    <mergeCell ref="R160:R161"/>
    <mergeCell ref="G160:G161"/>
    <mergeCell ref="H160:H161"/>
    <mergeCell ref="I160:I161"/>
    <mergeCell ref="J160:J161"/>
    <mergeCell ref="K160:K161"/>
    <mergeCell ref="M160:M161"/>
    <mergeCell ref="L160:L161"/>
    <mergeCell ref="Z160:Z161"/>
    <mergeCell ref="AA160:AA161"/>
    <mergeCell ref="AB160:AB161"/>
    <mergeCell ref="AC160:AC161"/>
    <mergeCell ref="AD160:AD161"/>
    <mergeCell ref="S160:S161"/>
    <mergeCell ref="T160:T161"/>
    <mergeCell ref="U160:U161"/>
    <mergeCell ref="V160:V161"/>
    <mergeCell ref="W160:W161"/>
    <mergeCell ref="A162:A170"/>
    <mergeCell ref="B162:B170"/>
    <mergeCell ref="C162:C170"/>
    <mergeCell ref="D162:D170"/>
    <mergeCell ref="E162:E170"/>
    <mergeCell ref="Y160:Y161"/>
    <mergeCell ref="X160:X161"/>
    <mergeCell ref="AE160:AE161"/>
    <mergeCell ref="AF160:AF161"/>
    <mergeCell ref="AG160:AG161"/>
    <mergeCell ref="AH160:AH161"/>
    <mergeCell ref="AI160:AI161"/>
    <mergeCell ref="A171:A172"/>
    <mergeCell ref="B171:B172"/>
    <mergeCell ref="C171:C172"/>
    <mergeCell ref="D171:D172"/>
    <mergeCell ref="E171:E172"/>
    <mergeCell ref="F171:F172"/>
    <mergeCell ref="G171:G172"/>
    <mergeCell ref="H171:H172"/>
    <mergeCell ref="I171:I172"/>
    <mergeCell ref="J171:J172"/>
    <mergeCell ref="K171:K172"/>
    <mergeCell ref="L171:L172"/>
    <mergeCell ref="M171:M172"/>
    <mergeCell ref="N171:N172"/>
    <mergeCell ref="O171:O172"/>
    <mergeCell ref="P171:P172"/>
    <mergeCell ref="Q171:Q172"/>
    <mergeCell ref="R171:R172"/>
    <mergeCell ref="S171:S172"/>
    <mergeCell ref="T171:T172"/>
    <mergeCell ref="U171:U172"/>
    <mergeCell ref="V171:V172"/>
    <mergeCell ref="W171:W172"/>
    <mergeCell ref="X171:X172"/>
    <mergeCell ref="Y171:Y172"/>
    <mergeCell ref="Z171:Z172"/>
    <mergeCell ref="AA171:AA172"/>
    <mergeCell ref="AB171:AB172"/>
    <mergeCell ref="AC171:AC172"/>
    <mergeCell ref="AD171:AD172"/>
    <mergeCell ref="AE171:AE172"/>
    <mergeCell ref="AF171:AF172"/>
    <mergeCell ref="AG171:AG172"/>
    <mergeCell ref="AH171:AH172"/>
    <mergeCell ref="AI171:AI172"/>
    <mergeCell ref="A173:A181"/>
    <mergeCell ref="B173:B181"/>
    <mergeCell ref="C173:C181"/>
    <mergeCell ref="D173:D181"/>
    <mergeCell ref="E173:E181"/>
    <mergeCell ref="A182:A183"/>
    <mergeCell ref="B182:B183"/>
    <mergeCell ref="C182:C183"/>
    <mergeCell ref="D182:D183"/>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184:A192"/>
    <mergeCell ref="B184:B192"/>
    <mergeCell ref="C184:C192"/>
    <mergeCell ref="D184:D192"/>
    <mergeCell ref="E184:E192"/>
    <mergeCell ref="AD193:AD194"/>
    <mergeCell ref="S193:S194"/>
    <mergeCell ref="T193:T194"/>
    <mergeCell ref="U193:U194"/>
    <mergeCell ref="V193:V194"/>
    <mergeCell ref="W193:W194"/>
    <mergeCell ref="A195:A203"/>
    <mergeCell ref="B195:B203"/>
    <mergeCell ref="C195:C203"/>
    <mergeCell ref="D195:D203"/>
    <mergeCell ref="E195:E203"/>
    <mergeCell ref="Y193:Y194"/>
    <mergeCell ref="X193:X194"/>
    <mergeCell ref="A193:A194"/>
    <mergeCell ref="B193:B194"/>
    <mergeCell ref="C193:C194"/>
    <mergeCell ref="D193:D194"/>
    <mergeCell ref="E193:E194"/>
    <mergeCell ref="F193:F194"/>
    <mergeCell ref="N193:N194"/>
    <mergeCell ref="O193:O194"/>
    <mergeCell ref="P193:P194"/>
    <mergeCell ref="Q193:Q194"/>
    <mergeCell ref="R193:R194"/>
    <mergeCell ref="G193:G194"/>
    <mergeCell ref="H193:H194"/>
    <mergeCell ref="I193:I194"/>
    <mergeCell ref="J193:J194"/>
    <mergeCell ref="K193:K194"/>
    <mergeCell ref="M193:M194"/>
    <mergeCell ref="L193:L194"/>
    <mergeCell ref="AE193:AE194"/>
    <mergeCell ref="AF193:AF194"/>
    <mergeCell ref="AG193:AG194"/>
    <mergeCell ref="AH193:AH194"/>
    <mergeCell ref="AI193:AI194"/>
    <mergeCell ref="A204:A205"/>
    <mergeCell ref="B204:B205"/>
    <mergeCell ref="C204:C205"/>
    <mergeCell ref="D204:D205"/>
    <mergeCell ref="E204:E205"/>
    <mergeCell ref="F204:F205"/>
    <mergeCell ref="G204:G205"/>
    <mergeCell ref="H204:H205"/>
    <mergeCell ref="I204:I205"/>
    <mergeCell ref="J204:J205"/>
    <mergeCell ref="K204:K205"/>
    <mergeCell ref="L204:L205"/>
    <mergeCell ref="U204:U205"/>
    <mergeCell ref="V204:V205"/>
    <mergeCell ref="W204:W205"/>
    <mergeCell ref="X204:X205"/>
    <mergeCell ref="M204:M205"/>
    <mergeCell ref="N204:N205"/>
    <mergeCell ref="O204:O205"/>
    <mergeCell ref="P204:P205"/>
    <mergeCell ref="Q204:Q205"/>
    <mergeCell ref="R204:R205"/>
    <mergeCell ref="AI204:AI205"/>
    <mergeCell ref="Z193:Z194"/>
    <mergeCell ref="AA193:AA194"/>
    <mergeCell ref="AB193:AB194"/>
    <mergeCell ref="AC193:AC194"/>
    <mergeCell ref="A206:A214"/>
    <mergeCell ref="B206:B214"/>
    <mergeCell ref="C206:C214"/>
    <mergeCell ref="D206:D214"/>
    <mergeCell ref="E206:E214"/>
    <mergeCell ref="Y204:Y205"/>
    <mergeCell ref="Z204:Z205"/>
    <mergeCell ref="AA204:AA205"/>
    <mergeCell ref="AB204:AB205"/>
    <mergeCell ref="AE204:AE205"/>
    <mergeCell ref="AF204:AF205"/>
    <mergeCell ref="AG204:AG205"/>
    <mergeCell ref="AH204:AH205"/>
    <mergeCell ref="AC204:AC205"/>
    <mergeCell ref="AD204:AD205"/>
    <mergeCell ref="S204:S205"/>
    <mergeCell ref="T204:T205"/>
    <mergeCell ref="U215:U216"/>
    <mergeCell ref="V215:V216"/>
    <mergeCell ref="W215:W216"/>
    <mergeCell ref="X215:X216"/>
    <mergeCell ref="Y215:Y216"/>
    <mergeCell ref="Z215:Z216"/>
    <mergeCell ref="AA215:AA216"/>
    <mergeCell ref="AB215:AB216"/>
    <mergeCell ref="AC215:AC216"/>
    <mergeCell ref="AD215:AD216"/>
    <mergeCell ref="AE215:AE216"/>
    <mergeCell ref="AF215:AF216"/>
    <mergeCell ref="AG215:AG216"/>
    <mergeCell ref="AH215:AH216"/>
    <mergeCell ref="A215:A216"/>
    <mergeCell ref="B215:B216"/>
    <mergeCell ref="C215:C216"/>
    <mergeCell ref="D215:D216"/>
    <mergeCell ref="E215:E216"/>
    <mergeCell ref="F215:F216"/>
    <mergeCell ref="G215:G216"/>
    <mergeCell ref="H215:H216"/>
    <mergeCell ref="I215:I216"/>
    <mergeCell ref="J215:J216"/>
    <mergeCell ref="K215:K216"/>
    <mergeCell ref="L215:L216"/>
    <mergeCell ref="M215:M216"/>
    <mergeCell ref="N215:N216"/>
    <mergeCell ref="O215:O216"/>
    <mergeCell ref="P215:P216"/>
    <mergeCell ref="Q215:Q216"/>
    <mergeCell ref="AI215:AI216"/>
    <mergeCell ref="A217:A225"/>
    <mergeCell ref="B217:B225"/>
    <mergeCell ref="C217:C225"/>
    <mergeCell ref="D217:D225"/>
    <mergeCell ref="E217:E225"/>
    <mergeCell ref="A226:A227"/>
    <mergeCell ref="B226:B227"/>
    <mergeCell ref="C226:C227"/>
    <mergeCell ref="D226:D227"/>
    <mergeCell ref="E226:E227"/>
    <mergeCell ref="F226:F227"/>
    <mergeCell ref="G226:G227"/>
    <mergeCell ref="H226:H227"/>
    <mergeCell ref="I226:I227"/>
    <mergeCell ref="J226:J227"/>
    <mergeCell ref="K226:K227"/>
    <mergeCell ref="L226:L227"/>
    <mergeCell ref="U226:U227"/>
    <mergeCell ref="V226:V227"/>
    <mergeCell ref="W226:W227"/>
    <mergeCell ref="X226:X227"/>
    <mergeCell ref="M226:M227"/>
    <mergeCell ref="N226:N227"/>
    <mergeCell ref="O226:O227"/>
    <mergeCell ref="P226:P227"/>
    <mergeCell ref="Q226:Q227"/>
    <mergeCell ref="R226:R227"/>
    <mergeCell ref="AI226:AI227"/>
    <mergeCell ref="R215:R216"/>
    <mergeCell ref="S215:S216"/>
    <mergeCell ref="T215:T216"/>
    <mergeCell ref="A228:A236"/>
    <mergeCell ref="B228:B236"/>
    <mergeCell ref="C228:C236"/>
    <mergeCell ref="D228:D236"/>
    <mergeCell ref="E228:E236"/>
    <mergeCell ref="Y226:Y227"/>
    <mergeCell ref="Z226:Z227"/>
    <mergeCell ref="AA226:AA227"/>
    <mergeCell ref="AB226:AB227"/>
    <mergeCell ref="AE226:AE227"/>
    <mergeCell ref="AF226:AF227"/>
    <mergeCell ref="AG226:AG227"/>
    <mergeCell ref="AH226:AH227"/>
    <mergeCell ref="AC226:AC227"/>
    <mergeCell ref="AD226:AD227"/>
    <mergeCell ref="S226:S227"/>
    <mergeCell ref="T226:T227"/>
    <mergeCell ref="AA237:AA238"/>
    <mergeCell ref="AB237:AB238"/>
    <mergeCell ref="AC237:AC238"/>
    <mergeCell ref="AD237:AD238"/>
    <mergeCell ref="AE237:AE238"/>
    <mergeCell ref="AF237:AF238"/>
    <mergeCell ref="AG237:AG238"/>
    <mergeCell ref="AH237:AH238"/>
    <mergeCell ref="A237:A238"/>
    <mergeCell ref="B237:B238"/>
    <mergeCell ref="C237:C238"/>
    <mergeCell ref="D237:D238"/>
    <mergeCell ref="E237:E238"/>
    <mergeCell ref="F237:F238"/>
    <mergeCell ref="G237:G238"/>
    <mergeCell ref="H237:H238"/>
    <mergeCell ref="I237:I238"/>
    <mergeCell ref="J237:J238"/>
    <mergeCell ref="K237:K238"/>
    <mergeCell ref="L237:L238"/>
    <mergeCell ref="M237:M238"/>
    <mergeCell ref="N237:N238"/>
    <mergeCell ref="O237:O238"/>
    <mergeCell ref="P237:P238"/>
    <mergeCell ref="Q237:Q238"/>
    <mergeCell ref="AI237:AI238"/>
    <mergeCell ref="A239:A247"/>
    <mergeCell ref="B239:B247"/>
    <mergeCell ref="C239:C247"/>
    <mergeCell ref="D239:D247"/>
    <mergeCell ref="E239:E247"/>
    <mergeCell ref="A248:A249"/>
    <mergeCell ref="B248:B249"/>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S248:S249"/>
    <mergeCell ref="T248:T249"/>
    <mergeCell ref="U248:U249"/>
    <mergeCell ref="V248:V249"/>
    <mergeCell ref="W248:W249"/>
    <mergeCell ref="X248:X249"/>
    <mergeCell ref="Y248:Y249"/>
    <mergeCell ref="Z248:Z249"/>
    <mergeCell ref="AI259:AI260"/>
    <mergeCell ref="AA248:AA249"/>
    <mergeCell ref="AB248:AB249"/>
    <mergeCell ref="AC248:AC249"/>
    <mergeCell ref="AD248:AD249"/>
    <mergeCell ref="AE248:AE249"/>
    <mergeCell ref="AF248:AF249"/>
    <mergeCell ref="AG248:AG249"/>
    <mergeCell ref="AH248:AH249"/>
    <mergeCell ref="AI248:AI249"/>
    <mergeCell ref="A250:A258"/>
    <mergeCell ref="B250:B258"/>
    <mergeCell ref="C250:C258"/>
    <mergeCell ref="D250:D258"/>
    <mergeCell ref="E250:E258"/>
    <mergeCell ref="A259:A260"/>
    <mergeCell ref="B259:B260"/>
    <mergeCell ref="C259:C260"/>
    <mergeCell ref="D259:D260"/>
    <mergeCell ref="E259:E260"/>
    <mergeCell ref="F259:F260"/>
    <mergeCell ref="G259:G260"/>
    <mergeCell ref="H259:H260"/>
    <mergeCell ref="I259:I260"/>
    <mergeCell ref="J259:J260"/>
    <mergeCell ref="K259:K260"/>
    <mergeCell ref="L259:L260"/>
    <mergeCell ref="M259:M260"/>
    <mergeCell ref="N259:N260"/>
    <mergeCell ref="O259:O260"/>
    <mergeCell ref="P259:P260"/>
    <mergeCell ref="Q259:Q260"/>
    <mergeCell ref="L270:L271"/>
    <mergeCell ref="S259:S260"/>
    <mergeCell ref="T259:T260"/>
    <mergeCell ref="U259:U260"/>
    <mergeCell ref="V259:V260"/>
    <mergeCell ref="W259:W260"/>
    <mergeCell ref="X259:X260"/>
    <mergeCell ref="Y259:Y260"/>
    <mergeCell ref="Z259:Z260"/>
    <mergeCell ref="AA259:AA260"/>
    <mergeCell ref="AB259:AB260"/>
    <mergeCell ref="AC259:AC260"/>
    <mergeCell ref="AD259:AD260"/>
    <mergeCell ref="AE259:AE260"/>
    <mergeCell ref="AF259:AF260"/>
    <mergeCell ref="AG259:AG260"/>
    <mergeCell ref="AH259:AH260"/>
    <mergeCell ref="R259:R260"/>
    <mergeCell ref="C281:C282"/>
    <mergeCell ref="A261:A269"/>
    <mergeCell ref="B261:B269"/>
    <mergeCell ref="C261:C269"/>
    <mergeCell ref="D261:D269"/>
    <mergeCell ref="E261:E269"/>
    <mergeCell ref="A270:A271"/>
    <mergeCell ref="B270:B271"/>
    <mergeCell ref="C270:C271"/>
    <mergeCell ref="D270:D271"/>
    <mergeCell ref="E270:E271"/>
    <mergeCell ref="F270:F271"/>
    <mergeCell ref="G270:G271"/>
    <mergeCell ref="H270:H271"/>
    <mergeCell ref="I270:I271"/>
    <mergeCell ref="J270:J271"/>
    <mergeCell ref="K270:K271"/>
    <mergeCell ref="AE292:AE293"/>
    <mergeCell ref="AF292:AF293"/>
    <mergeCell ref="P281:P282"/>
    <mergeCell ref="Q281:Q282"/>
    <mergeCell ref="U270:U271"/>
    <mergeCell ref="V270:V271"/>
    <mergeCell ref="W270:W271"/>
    <mergeCell ref="X270:X271"/>
    <mergeCell ref="M270:M271"/>
    <mergeCell ref="N270:N271"/>
    <mergeCell ref="O270:O271"/>
    <mergeCell ref="P270:P271"/>
    <mergeCell ref="Q270:Q271"/>
    <mergeCell ref="R270:R271"/>
    <mergeCell ref="AI270:AI271"/>
    <mergeCell ref="A272:A280"/>
    <mergeCell ref="B272:B280"/>
    <mergeCell ref="C272:C280"/>
    <mergeCell ref="D272:D280"/>
    <mergeCell ref="E272:E280"/>
    <mergeCell ref="Y270:Y271"/>
    <mergeCell ref="Z270:Z271"/>
    <mergeCell ref="AA270:AA271"/>
    <mergeCell ref="AB270:AB271"/>
    <mergeCell ref="AE270:AE271"/>
    <mergeCell ref="AF270:AF271"/>
    <mergeCell ref="AG270:AG271"/>
    <mergeCell ref="AH270:AH271"/>
    <mergeCell ref="AC270:AC271"/>
    <mergeCell ref="AD270:AD271"/>
    <mergeCell ref="S270:S271"/>
    <mergeCell ref="T270:T271"/>
    <mergeCell ref="J292:J293"/>
    <mergeCell ref="K292:K293"/>
    <mergeCell ref="L292:L293"/>
    <mergeCell ref="AI292:AI293"/>
    <mergeCell ref="R281:R282"/>
    <mergeCell ref="S281:S282"/>
    <mergeCell ref="T281:T282"/>
    <mergeCell ref="U281:U282"/>
    <mergeCell ref="V281:V282"/>
    <mergeCell ref="W281:W282"/>
    <mergeCell ref="X281:X282"/>
    <mergeCell ref="Y281:Y282"/>
    <mergeCell ref="Z281:Z282"/>
    <mergeCell ref="AA281:AA282"/>
    <mergeCell ref="AB281:AB282"/>
    <mergeCell ref="AC281:AC282"/>
    <mergeCell ref="AD281:AD282"/>
    <mergeCell ref="AE281:AE282"/>
    <mergeCell ref="AF281:AF282"/>
    <mergeCell ref="AG281:AG282"/>
    <mergeCell ref="AH281:AH282"/>
    <mergeCell ref="AH292:AH293"/>
    <mergeCell ref="AC292:AC293"/>
    <mergeCell ref="AD292:AD293"/>
    <mergeCell ref="S292:S293"/>
    <mergeCell ref="T292:T293"/>
    <mergeCell ref="AI281:AI282"/>
    <mergeCell ref="U292:U293"/>
    <mergeCell ref="V292:V293"/>
    <mergeCell ref="W292:W293"/>
    <mergeCell ref="X292:X293"/>
    <mergeCell ref="AA292:AA293"/>
    <mergeCell ref="AE314:AE315"/>
    <mergeCell ref="AF314:AF315"/>
    <mergeCell ref="AG314:AG315"/>
    <mergeCell ref="P292:P293"/>
    <mergeCell ref="Q292:Q293"/>
    <mergeCell ref="M303:M304"/>
    <mergeCell ref="N303:N304"/>
    <mergeCell ref="O303:O304"/>
    <mergeCell ref="P303:P304"/>
    <mergeCell ref="Q303:Q304"/>
    <mergeCell ref="A294:A302"/>
    <mergeCell ref="B294:B302"/>
    <mergeCell ref="C294:C302"/>
    <mergeCell ref="D294:D302"/>
    <mergeCell ref="E294:E302"/>
    <mergeCell ref="Y292:Y293"/>
    <mergeCell ref="Z292:Z293"/>
    <mergeCell ref="AG292:AG293"/>
    <mergeCell ref="R292:R293"/>
    <mergeCell ref="R303:R304"/>
    <mergeCell ref="S303:S304"/>
    <mergeCell ref="T303:T304"/>
    <mergeCell ref="U303:U304"/>
    <mergeCell ref="V303:V304"/>
    <mergeCell ref="W303:W304"/>
    <mergeCell ref="X303:X304"/>
    <mergeCell ref="Y303:Y304"/>
    <mergeCell ref="A292:A293"/>
    <mergeCell ref="B292:B293"/>
    <mergeCell ref="C292:C293"/>
    <mergeCell ref="D292:D293"/>
    <mergeCell ref="E292:E293"/>
    <mergeCell ref="AE303:AE304"/>
    <mergeCell ref="AF303:AF304"/>
    <mergeCell ref="AG303:AG304"/>
    <mergeCell ref="AH303:AH304"/>
    <mergeCell ref="AI303:AI304"/>
    <mergeCell ref="A305:A313"/>
    <mergeCell ref="B305:B313"/>
    <mergeCell ref="C305:C313"/>
    <mergeCell ref="D305:D313"/>
    <mergeCell ref="E305:E313"/>
    <mergeCell ref="A314:A315"/>
    <mergeCell ref="B314:B315"/>
    <mergeCell ref="C314:C315"/>
    <mergeCell ref="D314:D315"/>
    <mergeCell ref="E314:E315"/>
    <mergeCell ref="F314:F315"/>
    <mergeCell ref="G314:G315"/>
    <mergeCell ref="H314:H315"/>
    <mergeCell ref="I314:I315"/>
    <mergeCell ref="J314:J315"/>
    <mergeCell ref="Q314:Q315"/>
    <mergeCell ref="R314:R315"/>
    <mergeCell ref="K314:K315"/>
    <mergeCell ref="L314:L315"/>
    <mergeCell ref="M314:M315"/>
    <mergeCell ref="N314:N315"/>
    <mergeCell ref="O314:O315"/>
    <mergeCell ref="Z314:Z315"/>
    <mergeCell ref="AA314:AA315"/>
    <mergeCell ref="AB314:AB315"/>
    <mergeCell ref="AC314:AC315"/>
    <mergeCell ref="AD314:AD315"/>
    <mergeCell ref="P314:P315"/>
    <mergeCell ref="S314:S315"/>
    <mergeCell ref="T314:T315"/>
    <mergeCell ref="U314:U315"/>
    <mergeCell ref="V314:V315"/>
    <mergeCell ref="W314:W315"/>
    <mergeCell ref="X314:X315"/>
    <mergeCell ref="Y314:Y315"/>
    <mergeCell ref="V72:V73"/>
    <mergeCell ref="W72:W73"/>
    <mergeCell ref="X72:X73"/>
    <mergeCell ref="Y72:Y73"/>
    <mergeCell ref="Z72:Z73"/>
    <mergeCell ref="AA72:AA73"/>
    <mergeCell ref="AB72:AB73"/>
    <mergeCell ref="AC72:AC73"/>
    <mergeCell ref="AD72:AD73"/>
    <mergeCell ref="Z303:Z304"/>
    <mergeCell ref="AA303:AA304"/>
    <mergeCell ref="AB303:AB304"/>
    <mergeCell ref="AC303:AC304"/>
    <mergeCell ref="AD303:AD304"/>
    <mergeCell ref="AB292:AB293"/>
    <mergeCell ref="R237:R238"/>
    <mergeCell ref="S237:S238"/>
    <mergeCell ref="T237:T238"/>
    <mergeCell ref="U237:U238"/>
    <mergeCell ref="V237:V238"/>
    <mergeCell ref="W237:W238"/>
    <mergeCell ref="X237:X238"/>
    <mergeCell ref="Y237:Y238"/>
    <mergeCell ref="Z237:Z238"/>
    <mergeCell ref="AE72:AE73"/>
    <mergeCell ref="AF72:AF73"/>
    <mergeCell ref="AG72:AG73"/>
    <mergeCell ref="AH72:AH73"/>
    <mergeCell ref="D316:D324"/>
    <mergeCell ref="E316:E324"/>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M292:M293"/>
    <mergeCell ref="N292:N293"/>
    <mergeCell ref="B303:B304"/>
    <mergeCell ref="C303:C304"/>
    <mergeCell ref="D303:D304"/>
    <mergeCell ref="E303:E304"/>
    <mergeCell ref="F303:F304"/>
    <mergeCell ref="G303:G304"/>
    <mergeCell ref="H303:H304"/>
    <mergeCell ref="I303:I304"/>
    <mergeCell ref="J303:J304"/>
    <mergeCell ref="K303:K304"/>
    <mergeCell ref="L303:L304"/>
    <mergeCell ref="A281:A282"/>
    <mergeCell ref="B281:B282"/>
    <mergeCell ref="R72:R73"/>
    <mergeCell ref="S72:S73"/>
    <mergeCell ref="T72:T73"/>
    <mergeCell ref="U72:U73"/>
    <mergeCell ref="O292:O293"/>
    <mergeCell ref="D281:D282"/>
    <mergeCell ref="E281:E282"/>
    <mergeCell ref="F281:F282"/>
    <mergeCell ref="G281:G282"/>
    <mergeCell ref="H281:H282"/>
    <mergeCell ref="I281:I282"/>
    <mergeCell ref="J281:J282"/>
    <mergeCell ref="K281:K282"/>
    <mergeCell ref="L281:L282"/>
    <mergeCell ref="M281:M282"/>
    <mergeCell ref="N281:N282"/>
    <mergeCell ref="O281:O282"/>
    <mergeCell ref="P72:P73"/>
    <mergeCell ref="Q72:Q73"/>
    <mergeCell ref="A283:A291"/>
    <mergeCell ref="B283:B291"/>
    <mergeCell ref="C283:C291"/>
    <mergeCell ref="D283:D291"/>
    <mergeCell ref="E283:E291"/>
    <mergeCell ref="F292:F293"/>
    <mergeCell ref="G292:G293"/>
    <mergeCell ref="H292:H293"/>
    <mergeCell ref="I292:I293"/>
    <mergeCell ref="AB347:AB348"/>
    <mergeCell ref="AC347:AC348"/>
    <mergeCell ref="AD347:AD348"/>
    <mergeCell ref="AE347:AE348"/>
    <mergeCell ref="AF347:AF348"/>
    <mergeCell ref="AG347:AG348"/>
    <mergeCell ref="AH347:AH348"/>
    <mergeCell ref="AI347:AI348"/>
    <mergeCell ref="A349:A357"/>
    <mergeCell ref="B349:B357"/>
    <mergeCell ref="C349:C357"/>
    <mergeCell ref="D349:D357"/>
    <mergeCell ref="E349:E357"/>
    <mergeCell ref="AI72:AI73"/>
    <mergeCell ref="A74:A82"/>
    <mergeCell ref="B74:B82"/>
    <mergeCell ref="C74:C82"/>
    <mergeCell ref="D74:D82"/>
    <mergeCell ref="E74:E82"/>
    <mergeCell ref="A347:A348"/>
    <mergeCell ref="B347:B348"/>
    <mergeCell ref="C347:C348"/>
    <mergeCell ref="D347:D348"/>
    <mergeCell ref="E347:E348"/>
    <mergeCell ref="F347:F348"/>
    <mergeCell ref="G347:G348"/>
    <mergeCell ref="H347:H348"/>
    <mergeCell ref="I347:I348"/>
    <mergeCell ref="J347:J348"/>
    <mergeCell ref="K347:K348"/>
    <mergeCell ref="L347:L348"/>
    <mergeCell ref="A303:A304"/>
    <mergeCell ref="AH314:AH315"/>
    <mergeCell ref="AI314:AI315"/>
    <mergeCell ref="A316:A324"/>
    <mergeCell ref="B316:B324"/>
    <mergeCell ref="C316:C324"/>
    <mergeCell ref="D365:F365"/>
    <mergeCell ref="G365:I365"/>
    <mergeCell ref="J365:L365"/>
    <mergeCell ref="M365:O365"/>
    <mergeCell ref="P365:R365"/>
    <mergeCell ref="S365:U365"/>
    <mergeCell ref="V365:X365"/>
    <mergeCell ref="Y365:AA365"/>
    <mergeCell ref="AB365:AD365"/>
    <mergeCell ref="AE365:AG365"/>
    <mergeCell ref="AH365:AI365"/>
    <mergeCell ref="D371:F371"/>
    <mergeCell ref="G371:I371"/>
    <mergeCell ref="J371:L371"/>
    <mergeCell ref="M371:O371"/>
    <mergeCell ref="P371:R371"/>
    <mergeCell ref="S371:U371"/>
    <mergeCell ref="V371:X371"/>
    <mergeCell ref="Y371:AA371"/>
    <mergeCell ref="AB371:AD371"/>
    <mergeCell ref="AE371:AG371"/>
    <mergeCell ref="AH371:AI371"/>
    <mergeCell ref="W347:W348"/>
    <mergeCell ref="X347:X348"/>
    <mergeCell ref="Y347:Y348"/>
    <mergeCell ref="Z347:Z348"/>
    <mergeCell ref="AA347:AA348"/>
  </mergeCells>
  <pageMargins left="0.25" right="0.25" top="0.75" bottom="0.75" header="0.3" footer="0.3"/>
  <pageSetup paperSize="3" scale="33" fitToHeight="0" orientation="landscape" r:id="rId1"/>
  <headerFooter>
    <oddFooter>&amp;C&amp;P</oddFooter>
  </headerFooter>
  <rowBreaks count="4" manualBreakCount="4">
    <brk id="126" max="70" man="1"/>
    <brk id="214" max="70" man="1"/>
    <brk id="335" max="34" man="1"/>
    <brk id="346" max="7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E4CA-04E7-4F6D-9BBB-778377CF1D50}">
  <sheetPr>
    <pageSetUpPr fitToPage="1"/>
  </sheetPr>
  <dimension ref="A1:H23"/>
  <sheetViews>
    <sheetView view="pageBreakPreview" zoomScale="150" zoomScaleNormal="100" zoomScaleSheetLayoutView="150" workbookViewId="0">
      <selection activeCell="H5" sqref="H5"/>
    </sheetView>
  </sheetViews>
  <sheetFormatPr defaultRowHeight="15"/>
  <cols>
    <col min="1" max="1" width="19.85546875" bestFit="1" customWidth="1"/>
    <col min="2" max="5" width="13.7109375" bestFit="1" customWidth="1"/>
    <col min="6" max="6" width="13.28515625" bestFit="1" customWidth="1"/>
    <col min="7" max="7" width="13.7109375" bestFit="1" customWidth="1"/>
    <col min="8" max="8" width="14.42578125" bestFit="1" customWidth="1"/>
  </cols>
  <sheetData>
    <row r="1" spans="1:8">
      <c r="A1" s="344" t="s">
        <v>147</v>
      </c>
      <c r="B1" s="345"/>
      <c r="C1" s="345"/>
      <c r="D1" s="345"/>
      <c r="E1" s="345"/>
      <c r="F1" s="345"/>
      <c r="G1" s="345"/>
      <c r="H1" s="346"/>
    </row>
    <row r="2" spans="1:8">
      <c r="A2" s="30"/>
      <c r="B2" t="s">
        <v>6</v>
      </c>
      <c r="C2" t="s">
        <v>7</v>
      </c>
      <c r="D2" t="s">
        <v>8</v>
      </c>
      <c r="E2" t="s">
        <v>9</v>
      </c>
      <c r="F2" t="s">
        <v>10</v>
      </c>
      <c r="G2" t="s">
        <v>11</v>
      </c>
      <c r="H2" s="31" t="s">
        <v>148</v>
      </c>
    </row>
    <row r="3" spans="1:8">
      <c r="A3" s="30" t="s">
        <v>149</v>
      </c>
      <c r="B3" s="38">
        <f>'IN - All Programs'!R366</f>
        <v>1091828</v>
      </c>
      <c r="C3" s="38">
        <f>'IN - All Programs'!U366</f>
        <v>1087358</v>
      </c>
      <c r="D3" s="38">
        <f>'IN - All Programs'!X366</f>
        <v>1075937</v>
      </c>
      <c r="E3" s="38">
        <f>'IN - All Programs'!AA366</f>
        <v>1075937</v>
      </c>
      <c r="F3" s="38">
        <f>'IN - All Programs'!AD366</f>
        <v>1075937</v>
      </c>
      <c r="G3" s="38">
        <f>'IN - All Programs'!AG366</f>
        <v>1075937</v>
      </c>
      <c r="H3" s="57">
        <f>SUM(B3:G3)</f>
        <v>6482934</v>
      </c>
    </row>
    <row r="4" spans="1:8">
      <c r="A4" s="30" t="s">
        <v>150</v>
      </c>
      <c r="B4" s="38">
        <f t="shared" ref="B4:H4" si="0">SUM(B3/2)</f>
        <v>545914</v>
      </c>
      <c r="C4" s="38">
        <f t="shared" si="0"/>
        <v>543679</v>
      </c>
      <c r="D4" s="38">
        <f t="shared" si="0"/>
        <v>537968.5</v>
      </c>
      <c r="E4" s="38">
        <f t="shared" si="0"/>
        <v>537968.5</v>
      </c>
      <c r="F4" s="38">
        <f t="shared" si="0"/>
        <v>537968.5</v>
      </c>
      <c r="G4" s="38">
        <f t="shared" si="0"/>
        <v>537968.5</v>
      </c>
      <c r="H4" s="57">
        <f t="shared" si="0"/>
        <v>3241467</v>
      </c>
    </row>
    <row r="5" spans="1:8" ht="15.75" thickBot="1">
      <c r="A5" s="49" t="s">
        <v>151</v>
      </c>
      <c r="B5" s="56">
        <f>'IN - All Programs'!P358</f>
        <v>1412147</v>
      </c>
      <c r="C5" s="56">
        <f>'IN - All Programs'!S358</f>
        <v>1300000</v>
      </c>
      <c r="D5" s="56">
        <f>'IN - All Programs'!V358</f>
        <v>200000</v>
      </c>
      <c r="E5" s="56">
        <f>'IN - All Programs'!Y358</f>
        <v>200000</v>
      </c>
      <c r="F5" s="56">
        <f>'IN - All Programs'!AB358</f>
        <v>200000</v>
      </c>
      <c r="G5" s="56">
        <f>'IN - All Programs'!AE358</f>
        <v>200000</v>
      </c>
      <c r="H5" s="55">
        <f>SUM(B5:G5)</f>
        <v>3512147</v>
      </c>
    </row>
    <row r="6" spans="1:8" ht="15.75" thickBot="1"/>
    <row r="7" spans="1:8">
      <c r="A7" s="344" t="s">
        <v>152</v>
      </c>
      <c r="B7" s="345"/>
      <c r="C7" s="345"/>
      <c r="D7" s="345"/>
      <c r="E7" s="345"/>
      <c r="F7" s="345"/>
      <c r="G7" s="345"/>
      <c r="H7" s="346"/>
    </row>
    <row r="8" spans="1:8">
      <c r="A8" s="30"/>
      <c r="B8" t="s">
        <v>6</v>
      </c>
      <c r="C8" t="s">
        <v>7</v>
      </c>
      <c r="D8" t="s">
        <v>8</v>
      </c>
      <c r="E8" t="s">
        <v>9</v>
      </c>
      <c r="F8" t="s">
        <v>10</v>
      </c>
      <c r="G8" t="s">
        <v>11</v>
      </c>
      <c r="H8" s="31" t="s">
        <v>148</v>
      </c>
    </row>
    <row r="9" spans="1:8">
      <c r="A9" s="30" t="s">
        <v>149</v>
      </c>
      <c r="B9" s="38">
        <f>'IN - All Programs'!R367</f>
        <v>700399</v>
      </c>
      <c r="C9" s="38">
        <f>'IN - All Programs'!U367</f>
        <v>679689</v>
      </c>
      <c r="D9" s="38">
        <f>'IN - All Programs'!X367</f>
        <v>689979</v>
      </c>
      <c r="E9" s="38">
        <f>'IN - All Programs'!AA367</f>
        <v>689979</v>
      </c>
      <c r="F9" s="38">
        <f>'IN - All Programs'!AD367</f>
        <v>689979</v>
      </c>
      <c r="G9" s="38">
        <f>'IN - All Programs'!AG367</f>
        <v>689979</v>
      </c>
      <c r="H9" s="57">
        <f>SUM(B9:G9)</f>
        <v>4140004</v>
      </c>
    </row>
    <row r="10" spans="1:8">
      <c r="A10" s="30" t="s">
        <v>150</v>
      </c>
      <c r="B10" s="38">
        <f t="shared" ref="B10:H10" si="1">SUM(B9/2)</f>
        <v>350199.5</v>
      </c>
      <c r="C10" s="38">
        <f t="shared" si="1"/>
        <v>339844.5</v>
      </c>
      <c r="D10" s="38">
        <f t="shared" si="1"/>
        <v>344989.5</v>
      </c>
      <c r="E10" s="38">
        <f t="shared" si="1"/>
        <v>344989.5</v>
      </c>
      <c r="F10" s="38">
        <f t="shared" si="1"/>
        <v>344989.5</v>
      </c>
      <c r="G10" s="38">
        <f t="shared" si="1"/>
        <v>344989.5</v>
      </c>
      <c r="H10" s="57">
        <f t="shared" si="1"/>
        <v>2070002</v>
      </c>
    </row>
    <row r="11" spans="1:8" ht="15.75" thickBot="1">
      <c r="A11" s="49" t="s">
        <v>151</v>
      </c>
      <c r="B11" s="56">
        <f>'IN - All Programs'!P359</f>
        <v>2082662</v>
      </c>
      <c r="C11" s="56">
        <f>'IN - All Programs'!S359</f>
        <v>0</v>
      </c>
      <c r="D11" s="56">
        <f>'IN - All Programs'!V359</f>
        <v>474500</v>
      </c>
      <c r="E11" s="56">
        <f>'IN - All Programs'!Y359</f>
        <v>108000</v>
      </c>
      <c r="F11" s="56">
        <f>'IN - All Programs'!AB359</f>
        <v>1923750</v>
      </c>
      <c r="G11" s="56">
        <f>'IN - All Programs'!AE364</f>
        <v>0</v>
      </c>
      <c r="H11" s="55">
        <f>SUM(B11:G11)</f>
        <v>4588912</v>
      </c>
    </row>
    <row r="12" spans="1:8" ht="15.75" thickBot="1"/>
    <row r="13" spans="1:8">
      <c r="A13" s="344" t="s">
        <v>153</v>
      </c>
      <c r="B13" s="345"/>
      <c r="C13" s="345"/>
      <c r="D13" s="345"/>
      <c r="E13" s="345"/>
      <c r="F13" s="345"/>
      <c r="G13" s="345"/>
      <c r="H13" s="346"/>
    </row>
    <row r="14" spans="1:8">
      <c r="A14" s="30"/>
      <c r="B14" t="s">
        <v>6</v>
      </c>
      <c r="C14" t="s">
        <v>7</v>
      </c>
      <c r="D14" t="s">
        <v>8</v>
      </c>
      <c r="E14" t="s">
        <v>9</v>
      </c>
      <c r="F14" t="s">
        <v>10</v>
      </c>
      <c r="G14" t="s">
        <v>11</v>
      </c>
      <c r="H14" s="31" t="s">
        <v>148</v>
      </c>
    </row>
    <row r="15" spans="1:8">
      <c r="A15" s="30" t="s">
        <v>149</v>
      </c>
      <c r="B15" s="38">
        <f>'IN - All Programs'!R368</f>
        <v>2729203</v>
      </c>
      <c r="C15" s="38">
        <f>'IN - All Programs'!U368</f>
        <v>2694466</v>
      </c>
      <c r="D15" s="38">
        <f>'IN - All Programs'!X368</f>
        <v>2623918</v>
      </c>
      <c r="E15" s="38">
        <f>'IN - All Programs'!AA368</f>
        <v>2623918</v>
      </c>
      <c r="F15" s="38">
        <f>'IN - All Programs'!AD368</f>
        <v>2623918</v>
      </c>
      <c r="G15" s="38">
        <f>'IN - All Programs'!AG368</f>
        <v>2623918</v>
      </c>
      <c r="H15" s="57">
        <f>SUM(B15:G15)</f>
        <v>15919341</v>
      </c>
    </row>
    <row r="16" spans="1:8">
      <c r="A16" s="30" t="s">
        <v>150</v>
      </c>
      <c r="B16" s="38">
        <f t="shared" ref="B16:H16" si="2">SUM(B15/2)</f>
        <v>1364601.5</v>
      </c>
      <c r="C16" s="38">
        <f t="shared" si="2"/>
        <v>1347233</v>
      </c>
      <c r="D16" s="38">
        <f t="shared" si="2"/>
        <v>1311959</v>
      </c>
      <c r="E16" s="38">
        <f t="shared" si="2"/>
        <v>1311959</v>
      </c>
      <c r="F16" s="38">
        <f t="shared" si="2"/>
        <v>1311959</v>
      </c>
      <c r="G16" s="38">
        <f t="shared" si="2"/>
        <v>1311959</v>
      </c>
      <c r="H16" s="57">
        <f t="shared" si="2"/>
        <v>7959670.5</v>
      </c>
    </row>
    <row r="17" spans="1:8" ht="15.75" thickBot="1">
      <c r="A17" s="49" t="s">
        <v>151</v>
      </c>
      <c r="B17" s="56">
        <f>'IN - All Programs'!P360</f>
        <v>1244089</v>
      </c>
      <c r="C17" s="56">
        <f>'IN - All Programs'!S360</f>
        <v>3359562</v>
      </c>
      <c r="D17" s="56">
        <f>'IN - All Programs'!V360</f>
        <v>3552880</v>
      </c>
      <c r="E17" s="56">
        <f>'IN - All Programs'!Y360</f>
        <v>3627000</v>
      </c>
      <c r="F17" s="56">
        <f>'IN - All Programs'!AB360</f>
        <v>2500231</v>
      </c>
      <c r="G17" s="56">
        <f>'IN - All Programs'!AE360</f>
        <v>3799000</v>
      </c>
      <c r="H17" s="55">
        <f>SUM(B17:G17)</f>
        <v>18082762</v>
      </c>
    </row>
    <row r="18" spans="1:8" ht="15.75" thickBot="1"/>
    <row r="19" spans="1:8">
      <c r="A19" s="344" t="s">
        <v>154</v>
      </c>
      <c r="B19" s="345"/>
      <c r="C19" s="345"/>
      <c r="D19" s="345"/>
      <c r="E19" s="345"/>
      <c r="F19" s="345"/>
      <c r="G19" s="345"/>
      <c r="H19" s="346"/>
    </row>
    <row r="20" spans="1:8">
      <c r="A20" s="30"/>
      <c r="B20" t="s">
        <v>6</v>
      </c>
      <c r="C20" t="s">
        <v>7</v>
      </c>
      <c r="D20" t="s">
        <v>8</v>
      </c>
      <c r="E20" t="s">
        <v>9</v>
      </c>
      <c r="F20" t="s">
        <v>10</v>
      </c>
      <c r="G20" t="s">
        <v>11</v>
      </c>
      <c r="H20" s="31" t="s">
        <v>148</v>
      </c>
    </row>
    <row r="21" spans="1:8">
      <c r="A21" s="30" t="s">
        <v>149</v>
      </c>
      <c r="B21" s="38">
        <f>'IN - All Programs'!R369</f>
        <v>233452</v>
      </c>
      <c r="C21" s="38">
        <f>'IN - All Programs'!U369</f>
        <v>234664</v>
      </c>
      <c r="D21" s="38">
        <f>'IN - All Programs'!X369</f>
        <v>234147</v>
      </c>
      <c r="E21" s="38">
        <f>'IN - All Programs'!AA369</f>
        <v>234147</v>
      </c>
      <c r="F21" s="38">
        <f>'IN - All Programs'!AD369</f>
        <v>234147</v>
      </c>
      <c r="G21" s="38">
        <f>'IN - All Programs'!AG369</f>
        <v>234147</v>
      </c>
      <c r="H21" s="57">
        <f>SUM(B21:G21)</f>
        <v>1404704</v>
      </c>
    </row>
    <row r="22" spans="1:8">
      <c r="A22" s="30" t="s">
        <v>150</v>
      </c>
      <c r="B22" s="38">
        <f t="shared" ref="B22:H22" si="3">SUM(B21/2)</f>
        <v>116726</v>
      </c>
      <c r="C22" s="38">
        <f t="shared" si="3"/>
        <v>117332</v>
      </c>
      <c r="D22" s="38">
        <f t="shared" si="3"/>
        <v>117073.5</v>
      </c>
      <c r="E22" s="38">
        <f t="shared" si="3"/>
        <v>117073.5</v>
      </c>
      <c r="F22" s="38">
        <f t="shared" si="3"/>
        <v>117073.5</v>
      </c>
      <c r="G22" s="38">
        <f t="shared" si="3"/>
        <v>117073.5</v>
      </c>
      <c r="H22" s="57">
        <f t="shared" si="3"/>
        <v>702352</v>
      </c>
    </row>
    <row r="23" spans="1:8" ht="15.75" thickBot="1">
      <c r="A23" s="49" t="s">
        <v>151</v>
      </c>
      <c r="B23" s="56">
        <f>'IN - All Programs'!P361</f>
        <v>15984</v>
      </c>
      <c r="C23" s="56">
        <f>'IN - All Programs'!S361</f>
        <v>36615</v>
      </c>
      <c r="D23" s="56">
        <f>'IN - All Programs'!V361</f>
        <v>0</v>
      </c>
      <c r="E23" s="56">
        <f>'IN - All Programs'!Y361</f>
        <v>688981</v>
      </c>
      <c r="F23" s="56">
        <f>'IN - All Programs'!AB361</f>
        <v>0</v>
      </c>
      <c r="G23" s="56">
        <f>'IN - All Programs'!AE361</f>
        <v>0</v>
      </c>
      <c r="H23" s="55">
        <f>SUM(B23:G23)</f>
        <v>741580</v>
      </c>
    </row>
  </sheetData>
  <mergeCells count="4">
    <mergeCell ref="A1:H1"/>
    <mergeCell ref="A7:H7"/>
    <mergeCell ref="A13:H13"/>
    <mergeCell ref="A19:H19"/>
  </mergeCells>
  <printOptions gridLines="1"/>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AJ1039"/>
  <sheetViews>
    <sheetView tabSelected="1" view="pageBreakPreview" zoomScale="130" zoomScaleNormal="80" zoomScaleSheetLayoutView="130" zoomScalePageLayoutView="60" workbookViewId="0">
      <pane xSplit="7" ySplit="4" topLeftCell="T336" activePane="bottomRight" state="frozen"/>
      <selection pane="bottomRight" activeCell="G5" sqref="G1:T1048576"/>
      <selection pane="bottomLeft" activeCell="A5" sqref="A5"/>
      <selection pane="topRight" activeCell="H1" sqref="H1"/>
    </sheetView>
  </sheetViews>
  <sheetFormatPr defaultRowHeight="15"/>
  <cols>
    <col min="1" max="1" width="27.42578125" customWidth="1"/>
    <col min="2" max="2" width="15.5703125" style="1" customWidth="1"/>
    <col min="3" max="3" width="11.7109375" customWidth="1"/>
    <col min="4" max="4" width="12.140625" customWidth="1"/>
    <col min="5" max="5" width="56.85546875" customWidth="1"/>
    <col min="6" max="6" width="0.5703125" style="1" customWidth="1"/>
    <col min="7" max="7" width="19.140625" customWidth="1"/>
    <col min="8" max="8" width="19.7109375" customWidth="1"/>
    <col min="9" max="9" width="18.5703125" customWidth="1"/>
    <col min="10" max="10" width="18.85546875" customWidth="1"/>
    <col min="11" max="11" width="19.7109375" customWidth="1"/>
    <col min="12" max="12" width="18.5703125" customWidth="1"/>
    <col min="13" max="13" width="18.85546875" customWidth="1"/>
    <col min="14" max="14" width="19.7109375" customWidth="1"/>
    <col min="15" max="15" width="18.5703125" customWidth="1"/>
    <col min="16" max="16" width="20.42578125" customWidth="1"/>
    <col min="17" max="17" width="19.7109375" customWidth="1"/>
    <col min="18" max="18" width="18.5703125" customWidth="1"/>
    <col min="19" max="19" width="20.42578125" customWidth="1"/>
    <col min="20" max="20" width="19.7109375" bestFit="1" customWidth="1"/>
    <col min="21" max="21" width="18.5703125" bestFit="1" customWidth="1"/>
    <col min="22" max="22" width="18.85546875" bestFit="1" customWidth="1"/>
    <col min="23" max="23" width="19.7109375" customWidth="1"/>
    <col min="24" max="24" width="18.5703125" customWidth="1"/>
    <col min="25" max="25" width="18.85546875" customWidth="1"/>
    <col min="26" max="26" width="19.7109375" customWidth="1"/>
    <col min="27" max="27" width="18.5703125" customWidth="1"/>
    <col min="28" max="28" width="18.85546875" customWidth="1"/>
    <col min="29" max="29" width="19.7109375" customWidth="1"/>
    <col min="30" max="30" width="18.5703125" customWidth="1"/>
    <col min="31" max="31" width="18.85546875" customWidth="1"/>
    <col min="32" max="32" width="19.7109375" customWidth="1"/>
    <col min="33" max="33" width="18.5703125" customWidth="1"/>
    <col min="34" max="34" width="20.42578125" bestFit="1" customWidth="1"/>
    <col min="35" max="35" width="19.7109375" bestFit="1" customWidth="1"/>
    <col min="36" max="36" width="15.42578125" bestFit="1" customWidth="1"/>
  </cols>
  <sheetData>
    <row r="1" spans="1:36" ht="12.75" customHeight="1">
      <c r="A1" s="336" t="s">
        <v>155</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row>
    <row r="2" spans="1:36" ht="12.75" customHeight="1">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row>
    <row r="3" spans="1:36" ht="30" customHeight="1" thickBot="1">
      <c r="A3" s="374" t="s">
        <v>156</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row>
    <row r="4" spans="1:36" ht="15.75" thickBot="1">
      <c r="A4" s="375" t="s">
        <v>2</v>
      </c>
      <c r="B4" s="376"/>
      <c r="C4" s="376"/>
      <c r="D4" s="376"/>
      <c r="E4" s="376"/>
      <c r="F4" s="376"/>
      <c r="G4" s="377"/>
      <c r="H4" s="375" t="s">
        <v>3</v>
      </c>
      <c r="I4" s="376"/>
      <c r="J4" s="378"/>
      <c r="K4" s="375" t="s">
        <v>4</v>
      </c>
      <c r="L4" s="376"/>
      <c r="M4" s="378"/>
      <c r="N4" s="375" t="s">
        <v>5</v>
      </c>
      <c r="O4" s="376"/>
      <c r="P4" s="378"/>
      <c r="Q4" s="375" t="s">
        <v>6</v>
      </c>
      <c r="R4" s="376"/>
      <c r="S4" s="378"/>
      <c r="T4" s="375" t="s">
        <v>7</v>
      </c>
      <c r="U4" s="376"/>
      <c r="V4" s="378"/>
      <c r="W4" s="375" t="s">
        <v>8</v>
      </c>
      <c r="X4" s="376"/>
      <c r="Y4" s="377"/>
      <c r="Z4" s="375" t="s">
        <v>9</v>
      </c>
      <c r="AA4" s="376"/>
      <c r="AB4" s="378"/>
      <c r="AC4" s="375" t="s">
        <v>10</v>
      </c>
      <c r="AD4" s="376"/>
      <c r="AE4" s="378"/>
      <c r="AF4" s="375" t="s">
        <v>11</v>
      </c>
      <c r="AG4" s="376"/>
      <c r="AH4" s="378"/>
      <c r="AI4" s="268" t="s">
        <v>12</v>
      </c>
      <c r="AJ4" s="212"/>
    </row>
    <row r="5" spans="1:36" ht="11.25" customHeight="1">
      <c r="A5" s="353" t="s">
        <v>17</v>
      </c>
      <c r="B5" s="355" t="s">
        <v>13</v>
      </c>
      <c r="C5" s="355" t="s">
        <v>14</v>
      </c>
      <c r="D5" s="355" t="s">
        <v>157</v>
      </c>
      <c r="E5" s="355" t="s">
        <v>16</v>
      </c>
      <c r="F5" s="347" t="s">
        <v>17</v>
      </c>
      <c r="G5" s="357" t="s">
        <v>18</v>
      </c>
      <c r="H5" s="351" t="s">
        <v>19</v>
      </c>
      <c r="I5" s="347" t="s">
        <v>20</v>
      </c>
      <c r="J5" s="349" t="s">
        <v>21</v>
      </c>
      <c r="K5" s="351" t="s">
        <v>19</v>
      </c>
      <c r="L5" s="347" t="s">
        <v>20</v>
      </c>
      <c r="M5" s="349" t="s">
        <v>21</v>
      </c>
      <c r="N5" s="351" t="s">
        <v>19</v>
      </c>
      <c r="O5" s="347" t="s">
        <v>20</v>
      </c>
      <c r="P5" s="349" t="s">
        <v>21</v>
      </c>
      <c r="Q5" s="351" t="s">
        <v>19</v>
      </c>
      <c r="R5" s="347" t="s">
        <v>20</v>
      </c>
      <c r="S5" s="349" t="s">
        <v>21</v>
      </c>
      <c r="T5" s="351" t="s">
        <v>19</v>
      </c>
      <c r="U5" s="347" t="s">
        <v>20</v>
      </c>
      <c r="V5" s="349" t="s">
        <v>21</v>
      </c>
      <c r="W5" s="351" t="s">
        <v>19</v>
      </c>
      <c r="X5" s="347" t="s">
        <v>20</v>
      </c>
      <c r="Y5" s="369" t="s">
        <v>21</v>
      </c>
      <c r="Z5" s="351" t="s">
        <v>19</v>
      </c>
      <c r="AA5" s="347" t="s">
        <v>20</v>
      </c>
      <c r="AB5" s="349" t="s">
        <v>21</v>
      </c>
      <c r="AC5" s="351" t="s">
        <v>19</v>
      </c>
      <c r="AD5" s="347" t="s">
        <v>20</v>
      </c>
      <c r="AE5" s="349" t="s">
        <v>21</v>
      </c>
      <c r="AF5" s="351" t="s">
        <v>19</v>
      </c>
      <c r="AG5" s="347" t="s">
        <v>20</v>
      </c>
      <c r="AH5" s="349" t="s">
        <v>21</v>
      </c>
      <c r="AI5" s="371" t="s">
        <v>19</v>
      </c>
      <c r="AJ5" s="379" t="s">
        <v>22</v>
      </c>
    </row>
    <row r="6" spans="1:36" ht="25.5" customHeight="1">
      <c r="A6" s="354"/>
      <c r="B6" s="356"/>
      <c r="C6" s="356"/>
      <c r="D6" s="356"/>
      <c r="E6" s="356"/>
      <c r="F6" s="348"/>
      <c r="G6" s="358"/>
      <c r="H6" s="352"/>
      <c r="I6" s="348"/>
      <c r="J6" s="350"/>
      <c r="K6" s="352"/>
      <c r="L6" s="348"/>
      <c r="M6" s="350"/>
      <c r="N6" s="352"/>
      <c r="O6" s="348"/>
      <c r="P6" s="350"/>
      <c r="Q6" s="352"/>
      <c r="R6" s="348"/>
      <c r="S6" s="350"/>
      <c r="T6" s="352"/>
      <c r="U6" s="348"/>
      <c r="V6" s="350"/>
      <c r="W6" s="352"/>
      <c r="X6" s="348"/>
      <c r="Y6" s="370"/>
      <c r="Z6" s="352"/>
      <c r="AA6" s="348"/>
      <c r="AB6" s="350"/>
      <c r="AC6" s="352"/>
      <c r="AD6" s="348"/>
      <c r="AE6" s="350"/>
      <c r="AF6" s="352"/>
      <c r="AG6" s="348"/>
      <c r="AH6" s="350"/>
      <c r="AI6" s="372"/>
      <c r="AJ6" s="380"/>
    </row>
    <row r="7" spans="1:36">
      <c r="A7" s="359" t="s">
        <v>158</v>
      </c>
      <c r="B7" s="367" t="s">
        <v>159</v>
      </c>
      <c r="C7" s="361">
        <v>2916</v>
      </c>
      <c r="D7" s="363" t="s">
        <v>160</v>
      </c>
      <c r="E7" s="365" t="s">
        <v>161</v>
      </c>
      <c r="F7" s="367" t="s">
        <v>158</v>
      </c>
      <c r="G7" s="222" t="s">
        <v>27</v>
      </c>
      <c r="H7" s="234"/>
      <c r="I7" s="201">
        <f t="shared" ref="I7:I15" si="0">H7-J7</f>
        <v>0</v>
      </c>
      <c r="J7" s="235"/>
      <c r="K7" s="234"/>
      <c r="L7" s="201">
        <f t="shared" ref="L7:L15" si="1">K7-M7</f>
        <v>0</v>
      </c>
      <c r="M7" s="235"/>
      <c r="N7" s="234"/>
      <c r="O7" s="201">
        <f t="shared" ref="O7:O15" si="2">N7-P7</f>
        <v>0</v>
      </c>
      <c r="P7" s="235"/>
      <c r="Q7" s="234"/>
      <c r="R7" s="201">
        <f t="shared" ref="R7:R15" si="3">SUM(Q7)</f>
        <v>0</v>
      </c>
      <c r="S7" s="235"/>
      <c r="T7" s="234"/>
      <c r="U7" s="201">
        <f t="shared" ref="U7:U15" si="4">T7-V7</f>
        <v>0</v>
      </c>
      <c r="V7" s="235"/>
      <c r="W7" s="234"/>
      <c r="X7" s="201">
        <f t="shared" ref="X7:X15" si="5">W7-Y7</f>
        <v>0</v>
      </c>
      <c r="Y7" s="254"/>
      <c r="Z7" s="234"/>
      <c r="AA7" s="201">
        <f t="shared" ref="AA7:AA15" si="6">Z7-AB7</f>
        <v>0</v>
      </c>
      <c r="AB7" s="235"/>
      <c r="AC7" s="234"/>
      <c r="AD7" s="201">
        <f t="shared" ref="AD7:AD15" si="7">AC7-AE7</f>
        <v>0</v>
      </c>
      <c r="AE7" s="235"/>
      <c r="AF7" s="234"/>
      <c r="AG7" s="201">
        <f t="shared" ref="AG7:AG15" si="8">AF7-AH7</f>
        <v>0</v>
      </c>
      <c r="AH7" s="235"/>
      <c r="AI7" s="229"/>
      <c r="AJ7" s="203" t="s">
        <v>28</v>
      </c>
    </row>
    <row r="8" spans="1:36" ht="13.5" customHeight="1">
      <c r="A8" s="359"/>
      <c r="B8" s="367"/>
      <c r="C8" s="361"/>
      <c r="D8" s="363"/>
      <c r="E8" s="365"/>
      <c r="F8" s="367"/>
      <c r="G8" s="222" t="s">
        <v>29</v>
      </c>
      <c r="H8" s="234"/>
      <c r="I8" s="201">
        <f t="shared" si="0"/>
        <v>0</v>
      </c>
      <c r="J8" s="235"/>
      <c r="K8" s="234"/>
      <c r="L8" s="201">
        <f t="shared" si="1"/>
        <v>0</v>
      </c>
      <c r="M8" s="235"/>
      <c r="N8" s="234"/>
      <c r="O8" s="201">
        <f t="shared" si="2"/>
        <v>0</v>
      </c>
      <c r="P8" s="235"/>
      <c r="Q8" s="234"/>
      <c r="R8" s="201">
        <f t="shared" si="3"/>
        <v>0</v>
      </c>
      <c r="S8" s="235"/>
      <c r="T8" s="234">
        <v>800000</v>
      </c>
      <c r="U8" s="201">
        <f t="shared" si="4"/>
        <v>800000</v>
      </c>
      <c r="V8" s="235"/>
      <c r="W8" s="234"/>
      <c r="X8" s="201">
        <f t="shared" si="5"/>
        <v>0</v>
      </c>
      <c r="Y8" s="254"/>
      <c r="Z8" s="234"/>
      <c r="AA8" s="201">
        <f t="shared" si="6"/>
        <v>0</v>
      </c>
      <c r="AB8" s="235"/>
      <c r="AC8" s="234"/>
      <c r="AD8" s="201">
        <f t="shared" si="7"/>
        <v>0</v>
      </c>
      <c r="AE8" s="235"/>
      <c r="AF8" s="234"/>
      <c r="AG8" s="201">
        <f t="shared" si="8"/>
        <v>0</v>
      </c>
      <c r="AH8" s="235"/>
      <c r="AI8" s="229"/>
      <c r="AJ8" s="204">
        <f>SUM(H7:H15,K7:K15,N7:N15,Q7:Q15,T7:T15,W7:W15,Z7:Z15,AC7:AC15,AF7:AF15)</f>
        <v>800000</v>
      </c>
    </row>
    <row r="9" spans="1:36" ht="15.75" customHeight="1">
      <c r="A9" s="359"/>
      <c r="B9" s="367"/>
      <c r="C9" s="361"/>
      <c r="D9" s="363"/>
      <c r="E9" s="365"/>
      <c r="F9" s="367"/>
      <c r="G9" s="222" t="s">
        <v>30</v>
      </c>
      <c r="H9" s="234"/>
      <c r="I9" s="201">
        <f t="shared" si="0"/>
        <v>0</v>
      </c>
      <c r="J9" s="235"/>
      <c r="K9" s="234"/>
      <c r="L9" s="201">
        <f t="shared" si="1"/>
        <v>0</v>
      </c>
      <c r="M9" s="235"/>
      <c r="N9" s="234"/>
      <c r="O9" s="201">
        <f t="shared" si="2"/>
        <v>0</v>
      </c>
      <c r="P9" s="235"/>
      <c r="Q9" s="234"/>
      <c r="R9" s="201">
        <f>SUM(Q9)</f>
        <v>0</v>
      </c>
      <c r="S9" s="235"/>
      <c r="T9" s="234"/>
      <c r="U9" s="201">
        <f t="shared" si="4"/>
        <v>0</v>
      </c>
      <c r="V9" s="235"/>
      <c r="W9" s="234"/>
      <c r="X9" s="201">
        <f t="shared" si="5"/>
        <v>0</v>
      </c>
      <c r="Y9" s="254"/>
      <c r="Z9" s="234"/>
      <c r="AA9" s="201">
        <f t="shared" si="6"/>
        <v>0</v>
      </c>
      <c r="AB9" s="235"/>
      <c r="AC9" s="234"/>
      <c r="AD9" s="201">
        <f t="shared" si="7"/>
        <v>0</v>
      </c>
      <c r="AE9" s="235"/>
      <c r="AF9" s="234"/>
      <c r="AG9" s="201">
        <f t="shared" si="8"/>
        <v>0</v>
      </c>
      <c r="AH9" s="235"/>
      <c r="AI9" s="229"/>
      <c r="AJ9" s="205" t="s">
        <v>32</v>
      </c>
    </row>
    <row r="10" spans="1:36" ht="13.5" customHeight="1">
      <c r="A10" s="359"/>
      <c r="B10" s="367"/>
      <c r="C10" s="361"/>
      <c r="D10" s="363"/>
      <c r="E10" s="365"/>
      <c r="F10" s="367"/>
      <c r="G10" s="222" t="s">
        <v>31</v>
      </c>
      <c r="H10" s="234"/>
      <c r="I10" s="201">
        <f t="shared" si="0"/>
        <v>0</v>
      </c>
      <c r="J10" s="235"/>
      <c r="K10" s="234"/>
      <c r="L10" s="201">
        <f t="shared" si="1"/>
        <v>0</v>
      </c>
      <c r="M10" s="235"/>
      <c r="N10" s="234"/>
      <c r="O10" s="201">
        <f t="shared" si="2"/>
        <v>0</v>
      </c>
      <c r="P10" s="235"/>
      <c r="Q10" s="234"/>
      <c r="R10" s="201">
        <f t="shared" si="3"/>
        <v>0</v>
      </c>
      <c r="S10" s="235"/>
      <c r="T10" s="234"/>
      <c r="U10" s="201">
        <f t="shared" si="4"/>
        <v>0</v>
      </c>
      <c r="V10" s="235"/>
      <c r="W10" s="234"/>
      <c r="X10" s="201">
        <f t="shared" si="5"/>
        <v>0</v>
      </c>
      <c r="Y10" s="254"/>
      <c r="Z10" s="234"/>
      <c r="AA10" s="201">
        <f t="shared" si="6"/>
        <v>0</v>
      </c>
      <c r="AB10" s="235"/>
      <c r="AC10" s="234"/>
      <c r="AD10" s="201">
        <f t="shared" si="7"/>
        <v>0</v>
      </c>
      <c r="AE10" s="235"/>
      <c r="AF10" s="234"/>
      <c r="AG10" s="201">
        <f t="shared" si="8"/>
        <v>0</v>
      </c>
      <c r="AH10" s="235"/>
      <c r="AI10" s="229"/>
      <c r="AJ10" s="204">
        <f>SUM(I7:I15,L7:L15,O7:O15,R7:R15,U7:U15,X7:X15,AA7:AA15,AD7:AD15,AG7:AG15)</f>
        <v>800000</v>
      </c>
    </row>
    <row r="11" spans="1:36" ht="13.5" customHeight="1">
      <c r="A11" s="359"/>
      <c r="B11" s="367"/>
      <c r="C11" s="361"/>
      <c r="D11" s="363"/>
      <c r="E11" s="365"/>
      <c r="F11" s="367"/>
      <c r="G11" s="222" t="s">
        <v>33</v>
      </c>
      <c r="H11" s="234"/>
      <c r="I11" s="201">
        <f t="shared" si="0"/>
        <v>0</v>
      </c>
      <c r="J11" s="235"/>
      <c r="K11" s="234"/>
      <c r="L11" s="201">
        <f t="shared" si="1"/>
        <v>0</v>
      </c>
      <c r="M11" s="235"/>
      <c r="N11" s="234"/>
      <c r="O11" s="201">
        <f t="shared" si="2"/>
        <v>0</v>
      </c>
      <c r="P11" s="235"/>
      <c r="Q11" s="234"/>
      <c r="R11" s="201">
        <f t="shared" si="3"/>
        <v>0</v>
      </c>
      <c r="S11" s="235"/>
      <c r="T11" s="234"/>
      <c r="U11" s="201">
        <f t="shared" si="4"/>
        <v>0</v>
      </c>
      <c r="V11" s="235"/>
      <c r="W11" s="234"/>
      <c r="X11" s="201">
        <f t="shared" si="5"/>
        <v>0</v>
      </c>
      <c r="Y11" s="254"/>
      <c r="Z11" s="234"/>
      <c r="AA11" s="201">
        <f t="shared" si="6"/>
        <v>0</v>
      </c>
      <c r="AB11" s="235"/>
      <c r="AC11" s="234"/>
      <c r="AD11" s="201">
        <f t="shared" si="7"/>
        <v>0</v>
      </c>
      <c r="AE11" s="235"/>
      <c r="AF11" s="234"/>
      <c r="AG11" s="201">
        <f t="shared" si="8"/>
        <v>0</v>
      </c>
      <c r="AH11" s="235"/>
      <c r="AI11" s="229"/>
      <c r="AJ11" s="205" t="s">
        <v>36</v>
      </c>
    </row>
    <row r="12" spans="1:36" ht="13.5" customHeight="1">
      <c r="A12" s="359"/>
      <c r="B12" s="367"/>
      <c r="C12" s="361"/>
      <c r="D12" s="363"/>
      <c r="E12" s="365"/>
      <c r="F12" s="367"/>
      <c r="G12" s="222" t="s">
        <v>34</v>
      </c>
      <c r="H12" s="234"/>
      <c r="I12" s="201">
        <f t="shared" si="0"/>
        <v>0</v>
      </c>
      <c r="J12" s="235"/>
      <c r="K12" s="234"/>
      <c r="L12" s="201">
        <f t="shared" si="1"/>
        <v>0</v>
      </c>
      <c r="M12" s="235"/>
      <c r="N12" s="234"/>
      <c r="O12" s="201">
        <f t="shared" si="2"/>
        <v>0</v>
      </c>
      <c r="P12" s="235"/>
      <c r="Q12" s="234"/>
      <c r="R12" s="201">
        <f t="shared" si="3"/>
        <v>0</v>
      </c>
      <c r="S12" s="235"/>
      <c r="T12" s="234"/>
      <c r="U12" s="201">
        <f t="shared" si="4"/>
        <v>0</v>
      </c>
      <c r="V12" s="235"/>
      <c r="W12" s="234"/>
      <c r="X12" s="201">
        <f t="shared" si="5"/>
        <v>0</v>
      </c>
      <c r="Y12" s="254"/>
      <c r="Z12" s="234"/>
      <c r="AA12" s="201">
        <f t="shared" si="6"/>
        <v>0</v>
      </c>
      <c r="AB12" s="235"/>
      <c r="AC12" s="234"/>
      <c r="AD12" s="201">
        <f t="shared" si="7"/>
        <v>0</v>
      </c>
      <c r="AE12" s="235"/>
      <c r="AF12" s="234"/>
      <c r="AG12" s="201">
        <f t="shared" si="8"/>
        <v>0</v>
      </c>
      <c r="AH12" s="235"/>
      <c r="AI12" s="229"/>
      <c r="AJ12" s="204">
        <f>SUM(J7:J15,M7:M15,P7:P15,S7:S15,V7:V15,Y7:Y15,AB7:AB15,AE7:AE15,AH7:AH15)</f>
        <v>0</v>
      </c>
    </row>
    <row r="13" spans="1:36" ht="13.5" customHeight="1">
      <c r="A13" s="359"/>
      <c r="B13" s="367"/>
      <c r="C13" s="361"/>
      <c r="D13" s="363"/>
      <c r="E13" s="365"/>
      <c r="F13" s="367"/>
      <c r="G13" s="222" t="s">
        <v>35</v>
      </c>
      <c r="H13" s="234"/>
      <c r="I13" s="201">
        <f t="shared" si="0"/>
        <v>0</v>
      </c>
      <c r="J13" s="235"/>
      <c r="K13" s="234"/>
      <c r="L13" s="201">
        <f t="shared" si="1"/>
        <v>0</v>
      </c>
      <c r="M13" s="235"/>
      <c r="N13" s="234"/>
      <c r="O13" s="201">
        <f t="shared" si="2"/>
        <v>0</v>
      </c>
      <c r="P13" s="235"/>
      <c r="Q13" s="234"/>
      <c r="R13" s="201">
        <f t="shared" si="3"/>
        <v>0</v>
      </c>
      <c r="S13" s="235"/>
      <c r="T13" s="234"/>
      <c r="U13" s="201">
        <f t="shared" si="4"/>
        <v>0</v>
      </c>
      <c r="V13" s="235"/>
      <c r="W13" s="234"/>
      <c r="X13" s="201">
        <f t="shared" si="5"/>
        <v>0</v>
      </c>
      <c r="Y13" s="254"/>
      <c r="Z13" s="234"/>
      <c r="AA13" s="201">
        <f t="shared" si="6"/>
        <v>0</v>
      </c>
      <c r="AB13" s="235"/>
      <c r="AC13" s="234"/>
      <c r="AD13" s="201">
        <f t="shared" si="7"/>
        <v>0</v>
      </c>
      <c r="AE13" s="235"/>
      <c r="AF13" s="234"/>
      <c r="AG13" s="201">
        <f t="shared" si="8"/>
        <v>0</v>
      </c>
      <c r="AH13" s="235"/>
      <c r="AI13" s="229"/>
      <c r="AJ13" s="205" t="s">
        <v>40</v>
      </c>
    </row>
    <row r="14" spans="1:36" ht="13.5" customHeight="1">
      <c r="A14" s="359"/>
      <c r="B14" s="367"/>
      <c r="C14" s="361"/>
      <c r="D14" s="363"/>
      <c r="E14" s="365"/>
      <c r="F14" s="367"/>
      <c r="G14" s="222" t="s">
        <v>37</v>
      </c>
      <c r="H14" s="234"/>
      <c r="I14" s="201">
        <f t="shared" si="0"/>
        <v>0</v>
      </c>
      <c r="J14" s="235"/>
      <c r="K14" s="234"/>
      <c r="L14" s="201">
        <f t="shared" si="1"/>
        <v>0</v>
      </c>
      <c r="M14" s="235"/>
      <c r="N14" s="234"/>
      <c r="O14" s="201">
        <f t="shared" si="2"/>
        <v>0</v>
      </c>
      <c r="P14" s="235"/>
      <c r="Q14" s="234"/>
      <c r="R14" s="201">
        <f t="shared" si="3"/>
        <v>0</v>
      </c>
      <c r="S14" s="235"/>
      <c r="T14" s="234"/>
      <c r="U14" s="201">
        <f t="shared" si="4"/>
        <v>0</v>
      </c>
      <c r="V14" s="235"/>
      <c r="W14" s="234"/>
      <c r="X14" s="201">
        <f t="shared" si="5"/>
        <v>0</v>
      </c>
      <c r="Y14" s="254"/>
      <c r="Z14" s="234"/>
      <c r="AA14" s="201">
        <f t="shared" si="6"/>
        <v>0</v>
      </c>
      <c r="AB14" s="235"/>
      <c r="AC14" s="234"/>
      <c r="AD14" s="201">
        <f t="shared" si="7"/>
        <v>0</v>
      </c>
      <c r="AE14" s="235"/>
      <c r="AF14" s="234"/>
      <c r="AG14" s="201">
        <f t="shared" si="8"/>
        <v>0</v>
      </c>
      <c r="AH14" s="235"/>
      <c r="AI14" s="229"/>
      <c r="AJ14" s="206">
        <f>AJ12/AJ8</f>
        <v>0</v>
      </c>
    </row>
    <row r="15" spans="1:36" ht="13.5" customHeight="1" thickBot="1">
      <c r="A15" s="360"/>
      <c r="B15" s="368"/>
      <c r="C15" s="362"/>
      <c r="D15" s="364"/>
      <c r="E15" s="366"/>
      <c r="F15" s="368"/>
      <c r="G15" s="223" t="s">
        <v>38</v>
      </c>
      <c r="H15" s="236"/>
      <c r="I15" s="207">
        <f t="shared" si="0"/>
        <v>0</v>
      </c>
      <c r="J15" s="237"/>
      <c r="K15" s="236"/>
      <c r="L15" s="207">
        <f t="shared" si="1"/>
        <v>0</v>
      </c>
      <c r="M15" s="237"/>
      <c r="N15" s="236"/>
      <c r="O15" s="207">
        <f t="shared" si="2"/>
        <v>0</v>
      </c>
      <c r="P15" s="237"/>
      <c r="Q15" s="236"/>
      <c r="R15" s="207">
        <f t="shared" si="3"/>
        <v>0</v>
      </c>
      <c r="S15" s="237"/>
      <c r="T15" s="236"/>
      <c r="U15" s="207">
        <f t="shared" si="4"/>
        <v>0</v>
      </c>
      <c r="V15" s="237"/>
      <c r="W15" s="236"/>
      <c r="X15" s="207">
        <f t="shared" si="5"/>
        <v>0</v>
      </c>
      <c r="Y15" s="255"/>
      <c r="Z15" s="236"/>
      <c r="AA15" s="207">
        <f t="shared" si="6"/>
        <v>0</v>
      </c>
      <c r="AB15" s="237"/>
      <c r="AC15" s="236"/>
      <c r="AD15" s="207">
        <f t="shared" si="7"/>
        <v>0</v>
      </c>
      <c r="AE15" s="237"/>
      <c r="AF15" s="236"/>
      <c r="AG15" s="207">
        <f t="shared" si="8"/>
        <v>0</v>
      </c>
      <c r="AH15" s="237"/>
      <c r="AI15" s="230"/>
      <c r="AJ15" s="208"/>
    </row>
    <row r="16" spans="1:36" ht="15" customHeight="1">
      <c r="A16" s="353" t="s">
        <v>17</v>
      </c>
      <c r="B16" s="355" t="s">
        <v>13</v>
      </c>
      <c r="C16" s="355" t="s">
        <v>14</v>
      </c>
      <c r="D16" s="355" t="s">
        <v>157</v>
      </c>
      <c r="E16" s="355" t="s">
        <v>16</v>
      </c>
      <c r="F16" s="347" t="s">
        <v>17</v>
      </c>
      <c r="G16" s="357" t="s">
        <v>18</v>
      </c>
      <c r="H16" s="351" t="s">
        <v>19</v>
      </c>
      <c r="I16" s="347" t="s">
        <v>20</v>
      </c>
      <c r="J16" s="349" t="s">
        <v>21</v>
      </c>
      <c r="K16" s="351" t="s">
        <v>19</v>
      </c>
      <c r="L16" s="347" t="s">
        <v>20</v>
      </c>
      <c r="M16" s="349" t="s">
        <v>21</v>
      </c>
      <c r="N16" s="351" t="s">
        <v>19</v>
      </c>
      <c r="O16" s="347" t="s">
        <v>20</v>
      </c>
      <c r="P16" s="349" t="s">
        <v>21</v>
      </c>
      <c r="Q16" s="351" t="s">
        <v>19</v>
      </c>
      <c r="R16" s="347" t="s">
        <v>20</v>
      </c>
      <c r="S16" s="349" t="s">
        <v>21</v>
      </c>
      <c r="T16" s="351" t="s">
        <v>19</v>
      </c>
      <c r="U16" s="347" t="s">
        <v>20</v>
      </c>
      <c r="V16" s="349" t="s">
        <v>21</v>
      </c>
      <c r="W16" s="351" t="s">
        <v>19</v>
      </c>
      <c r="X16" s="347" t="s">
        <v>20</v>
      </c>
      <c r="Y16" s="369" t="s">
        <v>21</v>
      </c>
      <c r="Z16" s="351" t="s">
        <v>19</v>
      </c>
      <c r="AA16" s="347" t="s">
        <v>20</v>
      </c>
      <c r="AB16" s="349" t="s">
        <v>21</v>
      </c>
      <c r="AC16" s="351" t="s">
        <v>19</v>
      </c>
      <c r="AD16" s="347" t="s">
        <v>20</v>
      </c>
      <c r="AE16" s="349" t="s">
        <v>21</v>
      </c>
      <c r="AF16" s="351" t="s">
        <v>19</v>
      </c>
      <c r="AG16" s="347" t="s">
        <v>20</v>
      </c>
      <c r="AH16" s="349" t="s">
        <v>21</v>
      </c>
      <c r="AI16" s="371" t="s">
        <v>19</v>
      </c>
      <c r="AJ16" s="379" t="s">
        <v>22</v>
      </c>
    </row>
    <row r="17" spans="1:36" ht="15" customHeight="1">
      <c r="A17" s="354"/>
      <c r="B17" s="356"/>
      <c r="C17" s="356"/>
      <c r="D17" s="356"/>
      <c r="E17" s="356"/>
      <c r="F17" s="348"/>
      <c r="G17" s="358"/>
      <c r="H17" s="352"/>
      <c r="I17" s="348"/>
      <c r="J17" s="350"/>
      <c r="K17" s="352"/>
      <c r="L17" s="348"/>
      <c r="M17" s="350"/>
      <c r="N17" s="352"/>
      <c r="O17" s="348"/>
      <c r="P17" s="350"/>
      <c r="Q17" s="352"/>
      <c r="R17" s="348"/>
      <c r="S17" s="350"/>
      <c r="T17" s="352"/>
      <c r="U17" s="348"/>
      <c r="V17" s="350"/>
      <c r="W17" s="352"/>
      <c r="X17" s="348"/>
      <c r="Y17" s="370"/>
      <c r="Z17" s="352"/>
      <c r="AA17" s="348"/>
      <c r="AB17" s="350"/>
      <c r="AC17" s="352"/>
      <c r="AD17" s="348"/>
      <c r="AE17" s="350"/>
      <c r="AF17" s="352"/>
      <c r="AG17" s="348"/>
      <c r="AH17" s="350"/>
      <c r="AI17" s="372"/>
      <c r="AJ17" s="380"/>
    </row>
    <row r="18" spans="1:36" ht="15" customHeight="1">
      <c r="A18" s="359" t="s">
        <v>162</v>
      </c>
      <c r="B18" s="367" t="s">
        <v>163</v>
      </c>
      <c r="C18" s="361">
        <v>2084</v>
      </c>
      <c r="D18" s="363" t="s">
        <v>164</v>
      </c>
      <c r="E18" s="365" t="s">
        <v>165</v>
      </c>
      <c r="F18" s="367" t="s">
        <v>162</v>
      </c>
      <c r="G18" s="222" t="s">
        <v>27</v>
      </c>
      <c r="H18" s="234"/>
      <c r="I18" s="201">
        <f t="shared" ref="I18:I26" si="9">H18-J18</f>
        <v>0</v>
      </c>
      <c r="J18" s="235"/>
      <c r="K18" s="234"/>
      <c r="L18" s="201">
        <f t="shared" ref="L18:L26" si="10">K18-M18</f>
        <v>0</v>
      </c>
      <c r="M18" s="235"/>
      <c r="N18" s="234"/>
      <c r="O18" s="201">
        <f t="shared" ref="O18:O26" si="11">N18-P18</f>
        <v>0</v>
      </c>
      <c r="P18" s="235"/>
      <c r="Q18" s="234"/>
      <c r="R18" s="201">
        <f t="shared" ref="R18:R26" si="12">Q18-S18</f>
        <v>0</v>
      </c>
      <c r="S18" s="235"/>
      <c r="T18" s="234"/>
      <c r="U18" s="201">
        <f t="shared" ref="U18:U26" si="13">T18-V18</f>
        <v>0</v>
      </c>
      <c r="V18" s="235"/>
      <c r="W18" s="234"/>
      <c r="X18" s="201">
        <f t="shared" ref="X18:X26" si="14">W18-Y18</f>
        <v>0</v>
      </c>
      <c r="Y18" s="254"/>
      <c r="Z18" s="234"/>
      <c r="AA18" s="201">
        <f t="shared" ref="AA18:AA26" si="15">Z18-AB18</f>
        <v>0</v>
      </c>
      <c r="AB18" s="235"/>
      <c r="AC18" s="234"/>
      <c r="AD18" s="201">
        <f t="shared" ref="AD18:AD26" si="16">AC18-AE18</f>
        <v>0</v>
      </c>
      <c r="AE18" s="235"/>
      <c r="AF18" s="234"/>
      <c r="AG18" s="201">
        <f t="shared" ref="AG18:AG26" si="17">AF18-AH18</f>
        <v>0</v>
      </c>
      <c r="AH18" s="235"/>
      <c r="AI18" s="229"/>
      <c r="AJ18" s="203" t="s">
        <v>28</v>
      </c>
    </row>
    <row r="19" spans="1:36">
      <c r="A19" s="359"/>
      <c r="B19" s="367"/>
      <c r="C19" s="361"/>
      <c r="D19" s="363"/>
      <c r="E19" s="365"/>
      <c r="F19" s="367"/>
      <c r="G19" s="222" t="s">
        <v>29</v>
      </c>
      <c r="H19" s="234"/>
      <c r="I19" s="201">
        <f t="shared" si="9"/>
        <v>0</v>
      </c>
      <c r="J19" s="235"/>
      <c r="K19" s="234"/>
      <c r="L19" s="201">
        <f t="shared" si="10"/>
        <v>0</v>
      </c>
      <c r="M19" s="235"/>
      <c r="N19" s="234"/>
      <c r="O19" s="201">
        <f t="shared" si="11"/>
        <v>0</v>
      </c>
      <c r="P19" s="235"/>
      <c r="Q19" s="234"/>
      <c r="R19" s="201">
        <f t="shared" si="12"/>
        <v>0</v>
      </c>
      <c r="S19" s="235"/>
      <c r="T19" s="234"/>
      <c r="U19" s="201">
        <f t="shared" si="13"/>
        <v>0</v>
      </c>
      <c r="V19" s="235"/>
      <c r="W19" s="234"/>
      <c r="X19" s="201">
        <f t="shared" si="14"/>
        <v>0</v>
      </c>
      <c r="Y19" s="254"/>
      <c r="Z19" s="234"/>
      <c r="AA19" s="201">
        <f t="shared" si="15"/>
        <v>0</v>
      </c>
      <c r="AB19" s="235"/>
      <c r="AC19" s="234"/>
      <c r="AD19" s="201">
        <f t="shared" si="16"/>
        <v>0</v>
      </c>
      <c r="AE19" s="235"/>
      <c r="AF19" s="234"/>
      <c r="AG19" s="201">
        <f t="shared" si="17"/>
        <v>0</v>
      </c>
      <c r="AH19" s="235"/>
      <c r="AI19" s="229"/>
      <c r="AJ19" s="204">
        <f>SUM(H18:H26,K18:K26,N18:N26,Q18:Q26,T18:T26,W18:W26,Z18:Z26,AC18:AC26,AF18:AF26)</f>
        <v>1510000</v>
      </c>
    </row>
    <row r="20" spans="1:36">
      <c r="A20" s="359"/>
      <c r="B20" s="367"/>
      <c r="C20" s="361"/>
      <c r="D20" s="363"/>
      <c r="E20" s="365"/>
      <c r="F20" s="367"/>
      <c r="G20" s="222" t="s">
        <v>30</v>
      </c>
      <c r="H20" s="234"/>
      <c r="I20" s="201">
        <f t="shared" si="9"/>
        <v>0</v>
      </c>
      <c r="J20" s="235"/>
      <c r="K20" s="234"/>
      <c r="L20" s="201">
        <f t="shared" si="10"/>
        <v>0</v>
      </c>
      <c r="M20" s="235"/>
      <c r="N20" s="234"/>
      <c r="O20" s="201">
        <f t="shared" si="11"/>
        <v>0</v>
      </c>
      <c r="P20" s="235"/>
      <c r="Q20" s="234"/>
      <c r="R20" s="201">
        <f t="shared" si="12"/>
        <v>0</v>
      </c>
      <c r="S20" s="235"/>
      <c r="T20" s="234"/>
      <c r="U20" s="201">
        <f t="shared" si="13"/>
        <v>0</v>
      </c>
      <c r="V20" s="235"/>
      <c r="W20" s="234"/>
      <c r="X20" s="201">
        <f t="shared" si="14"/>
        <v>0</v>
      </c>
      <c r="Y20" s="254"/>
      <c r="Z20" s="234"/>
      <c r="AA20" s="201">
        <f t="shared" si="15"/>
        <v>0</v>
      </c>
      <c r="AB20" s="235"/>
      <c r="AC20" s="234"/>
      <c r="AD20" s="201">
        <f t="shared" si="16"/>
        <v>0</v>
      </c>
      <c r="AE20" s="235"/>
      <c r="AF20" s="234"/>
      <c r="AG20" s="201">
        <f t="shared" si="17"/>
        <v>0</v>
      </c>
      <c r="AH20" s="235"/>
      <c r="AI20" s="229"/>
      <c r="AJ20" s="205" t="s">
        <v>32</v>
      </c>
    </row>
    <row r="21" spans="1:36">
      <c r="A21" s="359"/>
      <c r="B21" s="367"/>
      <c r="C21" s="361"/>
      <c r="D21" s="363"/>
      <c r="E21" s="365"/>
      <c r="F21" s="367"/>
      <c r="G21" s="222" t="s">
        <v>31</v>
      </c>
      <c r="H21" s="234"/>
      <c r="I21" s="201">
        <f t="shared" si="9"/>
        <v>0</v>
      </c>
      <c r="J21" s="235"/>
      <c r="K21" s="234"/>
      <c r="L21" s="201">
        <f t="shared" si="10"/>
        <v>0</v>
      </c>
      <c r="M21" s="235"/>
      <c r="N21" s="234"/>
      <c r="O21" s="201">
        <f t="shared" si="11"/>
        <v>0</v>
      </c>
      <c r="P21" s="235"/>
      <c r="Q21" s="234"/>
      <c r="R21" s="201">
        <f t="shared" si="12"/>
        <v>0</v>
      </c>
      <c r="S21" s="235"/>
      <c r="T21" s="234"/>
      <c r="U21" s="201">
        <f t="shared" si="13"/>
        <v>0</v>
      </c>
      <c r="V21" s="235"/>
      <c r="W21" s="234"/>
      <c r="X21" s="201">
        <f t="shared" si="14"/>
        <v>0</v>
      </c>
      <c r="Y21" s="254"/>
      <c r="Z21" s="234"/>
      <c r="AA21" s="201">
        <f t="shared" si="15"/>
        <v>0</v>
      </c>
      <c r="AB21" s="235"/>
      <c r="AC21" s="234"/>
      <c r="AD21" s="201">
        <f t="shared" si="16"/>
        <v>0</v>
      </c>
      <c r="AE21" s="235"/>
      <c r="AF21" s="234"/>
      <c r="AG21" s="201">
        <f t="shared" si="17"/>
        <v>0</v>
      </c>
      <c r="AH21" s="235"/>
      <c r="AI21" s="229"/>
      <c r="AJ21" s="204">
        <f>SUM(I18:I26,L18:L26,O18:O26,R18:R26,U18:U26,X18:X26,AA18:AA26,AD18:AD26,AG18:AG26)</f>
        <v>1510000</v>
      </c>
    </row>
    <row r="22" spans="1:36" ht="15" customHeight="1">
      <c r="A22" s="359"/>
      <c r="B22" s="367"/>
      <c r="C22" s="361"/>
      <c r="D22" s="363"/>
      <c r="E22" s="365"/>
      <c r="F22" s="367"/>
      <c r="G22" s="222" t="s">
        <v>33</v>
      </c>
      <c r="H22" s="234"/>
      <c r="I22" s="201">
        <f t="shared" si="9"/>
        <v>0</v>
      </c>
      <c r="J22" s="235"/>
      <c r="K22" s="234"/>
      <c r="L22" s="201">
        <f t="shared" si="10"/>
        <v>0</v>
      </c>
      <c r="M22" s="235"/>
      <c r="N22" s="234"/>
      <c r="O22" s="201">
        <f t="shared" si="11"/>
        <v>0</v>
      </c>
      <c r="P22" s="235"/>
      <c r="Q22" s="234"/>
      <c r="R22" s="201">
        <f t="shared" si="12"/>
        <v>0</v>
      </c>
      <c r="S22" s="235"/>
      <c r="T22" s="234"/>
      <c r="U22" s="201">
        <f t="shared" si="13"/>
        <v>0</v>
      </c>
      <c r="V22" s="235"/>
      <c r="W22" s="234"/>
      <c r="X22" s="201">
        <f t="shared" si="14"/>
        <v>0</v>
      </c>
      <c r="Y22" s="254"/>
      <c r="Z22" s="234"/>
      <c r="AA22" s="201">
        <f t="shared" si="15"/>
        <v>0</v>
      </c>
      <c r="AB22" s="235"/>
      <c r="AC22" s="234"/>
      <c r="AD22" s="201">
        <f t="shared" si="16"/>
        <v>0</v>
      </c>
      <c r="AE22" s="235"/>
      <c r="AF22" s="234"/>
      <c r="AG22" s="201">
        <f t="shared" si="17"/>
        <v>0</v>
      </c>
      <c r="AH22" s="235"/>
      <c r="AI22" s="229"/>
      <c r="AJ22" s="205" t="s">
        <v>36</v>
      </c>
    </row>
    <row r="23" spans="1:36">
      <c r="A23" s="359"/>
      <c r="B23" s="367"/>
      <c r="C23" s="361"/>
      <c r="D23" s="363"/>
      <c r="E23" s="365"/>
      <c r="F23" s="367"/>
      <c r="G23" s="222" t="s">
        <v>34</v>
      </c>
      <c r="H23" s="234"/>
      <c r="I23" s="201">
        <f t="shared" si="9"/>
        <v>0</v>
      </c>
      <c r="J23" s="235"/>
      <c r="K23" s="234"/>
      <c r="L23" s="201">
        <f t="shared" si="10"/>
        <v>0</v>
      </c>
      <c r="M23" s="235"/>
      <c r="N23" s="234"/>
      <c r="O23" s="201">
        <f t="shared" si="11"/>
        <v>0</v>
      </c>
      <c r="P23" s="235"/>
      <c r="Q23" s="234"/>
      <c r="R23" s="201">
        <f t="shared" si="12"/>
        <v>0</v>
      </c>
      <c r="S23" s="235"/>
      <c r="T23" s="234"/>
      <c r="U23" s="201">
        <f t="shared" si="13"/>
        <v>0</v>
      </c>
      <c r="V23" s="235"/>
      <c r="W23" s="234">
        <v>1510000</v>
      </c>
      <c r="X23" s="201">
        <f t="shared" si="14"/>
        <v>1510000</v>
      </c>
      <c r="Y23" s="254"/>
      <c r="Z23" s="234"/>
      <c r="AA23" s="201">
        <f t="shared" si="15"/>
        <v>0</v>
      </c>
      <c r="AB23" s="235"/>
      <c r="AC23" s="234"/>
      <c r="AD23" s="201">
        <f t="shared" si="16"/>
        <v>0</v>
      </c>
      <c r="AE23" s="235"/>
      <c r="AF23" s="234"/>
      <c r="AG23" s="201">
        <f t="shared" si="17"/>
        <v>0</v>
      </c>
      <c r="AH23" s="235"/>
      <c r="AI23" s="229"/>
      <c r="AJ23" s="204">
        <f>SUM(J18:J26,M18:M26,P18:P26,S18:S26,V18:V26,Y18:Y26,AB18:AB26,AE18:AE26,AH18:AH26)</f>
        <v>0</v>
      </c>
    </row>
    <row r="24" spans="1:36">
      <c r="A24" s="359"/>
      <c r="B24" s="367"/>
      <c r="C24" s="361"/>
      <c r="D24" s="363"/>
      <c r="E24" s="365"/>
      <c r="F24" s="367"/>
      <c r="G24" s="222" t="s">
        <v>35</v>
      </c>
      <c r="H24" s="234"/>
      <c r="I24" s="201">
        <f t="shared" si="9"/>
        <v>0</v>
      </c>
      <c r="J24" s="235"/>
      <c r="K24" s="234"/>
      <c r="L24" s="201">
        <f t="shared" si="10"/>
        <v>0</v>
      </c>
      <c r="M24" s="235"/>
      <c r="N24" s="234"/>
      <c r="O24" s="201">
        <f t="shared" si="11"/>
        <v>0</v>
      </c>
      <c r="P24" s="235"/>
      <c r="Q24" s="234"/>
      <c r="R24" s="201">
        <f t="shared" si="12"/>
        <v>0</v>
      </c>
      <c r="S24" s="235"/>
      <c r="T24" s="234"/>
      <c r="U24" s="201">
        <f t="shared" si="13"/>
        <v>0</v>
      </c>
      <c r="V24" s="235"/>
      <c r="W24" s="234"/>
      <c r="X24" s="201">
        <f t="shared" si="14"/>
        <v>0</v>
      </c>
      <c r="Y24" s="254"/>
      <c r="Z24" s="234"/>
      <c r="AA24" s="201">
        <f t="shared" si="15"/>
        <v>0</v>
      </c>
      <c r="AB24" s="235"/>
      <c r="AC24" s="234"/>
      <c r="AD24" s="201">
        <f t="shared" si="16"/>
        <v>0</v>
      </c>
      <c r="AE24" s="235"/>
      <c r="AF24" s="234"/>
      <c r="AG24" s="201">
        <f t="shared" si="17"/>
        <v>0</v>
      </c>
      <c r="AH24" s="235"/>
      <c r="AI24" s="229"/>
      <c r="AJ24" s="205" t="s">
        <v>40</v>
      </c>
    </row>
    <row r="25" spans="1:36">
      <c r="A25" s="359"/>
      <c r="B25" s="367"/>
      <c r="C25" s="361"/>
      <c r="D25" s="363"/>
      <c r="E25" s="365"/>
      <c r="F25" s="367"/>
      <c r="G25" s="222" t="s">
        <v>37</v>
      </c>
      <c r="H25" s="234"/>
      <c r="I25" s="201">
        <f t="shared" si="9"/>
        <v>0</v>
      </c>
      <c r="J25" s="235"/>
      <c r="K25" s="234"/>
      <c r="L25" s="201">
        <f t="shared" si="10"/>
        <v>0</v>
      </c>
      <c r="M25" s="235"/>
      <c r="N25" s="234"/>
      <c r="O25" s="201">
        <f t="shared" si="11"/>
        <v>0</v>
      </c>
      <c r="P25" s="235"/>
      <c r="Q25" s="234"/>
      <c r="R25" s="201">
        <f t="shared" si="12"/>
        <v>0</v>
      </c>
      <c r="S25" s="235"/>
      <c r="T25" s="234"/>
      <c r="U25" s="201">
        <f t="shared" si="13"/>
        <v>0</v>
      </c>
      <c r="V25" s="235"/>
      <c r="W25" s="234"/>
      <c r="X25" s="201">
        <f t="shared" si="14"/>
        <v>0</v>
      </c>
      <c r="Y25" s="254"/>
      <c r="Z25" s="234"/>
      <c r="AA25" s="201">
        <f t="shared" si="15"/>
        <v>0</v>
      </c>
      <c r="AB25" s="235"/>
      <c r="AC25" s="234"/>
      <c r="AD25" s="201">
        <f t="shared" si="16"/>
        <v>0</v>
      </c>
      <c r="AE25" s="235"/>
      <c r="AF25" s="234"/>
      <c r="AG25" s="201">
        <f t="shared" si="17"/>
        <v>0</v>
      </c>
      <c r="AH25" s="235"/>
      <c r="AI25" s="229"/>
      <c r="AJ25" s="206">
        <f>AJ23/AJ19</f>
        <v>0</v>
      </c>
    </row>
    <row r="26" spans="1:36" ht="15" customHeight="1" thickBot="1">
      <c r="A26" s="360"/>
      <c r="B26" s="368"/>
      <c r="C26" s="362"/>
      <c r="D26" s="364"/>
      <c r="E26" s="366"/>
      <c r="F26" s="368"/>
      <c r="G26" s="223" t="s">
        <v>38</v>
      </c>
      <c r="H26" s="236"/>
      <c r="I26" s="207">
        <f t="shared" si="9"/>
        <v>0</v>
      </c>
      <c r="J26" s="237"/>
      <c r="K26" s="236"/>
      <c r="L26" s="207">
        <f t="shared" si="10"/>
        <v>0</v>
      </c>
      <c r="M26" s="237"/>
      <c r="N26" s="236"/>
      <c r="O26" s="207">
        <f t="shared" si="11"/>
        <v>0</v>
      </c>
      <c r="P26" s="237"/>
      <c r="Q26" s="236"/>
      <c r="R26" s="207">
        <f t="shared" si="12"/>
        <v>0</v>
      </c>
      <c r="S26" s="237"/>
      <c r="T26" s="236"/>
      <c r="U26" s="207">
        <f t="shared" si="13"/>
        <v>0</v>
      </c>
      <c r="V26" s="237"/>
      <c r="W26" s="236"/>
      <c r="X26" s="207">
        <f t="shared" si="14"/>
        <v>0</v>
      </c>
      <c r="Y26" s="255"/>
      <c r="Z26" s="236"/>
      <c r="AA26" s="207">
        <f t="shared" si="15"/>
        <v>0</v>
      </c>
      <c r="AB26" s="237"/>
      <c r="AC26" s="236"/>
      <c r="AD26" s="207">
        <f t="shared" si="16"/>
        <v>0</v>
      </c>
      <c r="AE26" s="237"/>
      <c r="AF26" s="236"/>
      <c r="AG26" s="207">
        <f t="shared" si="17"/>
        <v>0</v>
      </c>
      <c r="AH26" s="237"/>
      <c r="AI26" s="230"/>
      <c r="AJ26" s="208"/>
    </row>
    <row r="27" spans="1:36" ht="11.25" customHeight="1">
      <c r="A27" s="353" t="s">
        <v>17</v>
      </c>
      <c r="B27" s="355" t="s">
        <v>13</v>
      </c>
      <c r="C27" s="355" t="s">
        <v>14</v>
      </c>
      <c r="D27" s="355" t="s">
        <v>157</v>
      </c>
      <c r="E27" s="355" t="s">
        <v>16</v>
      </c>
      <c r="F27" s="347" t="s">
        <v>17</v>
      </c>
      <c r="G27" s="357" t="s">
        <v>18</v>
      </c>
      <c r="H27" s="351" t="s">
        <v>19</v>
      </c>
      <c r="I27" s="347" t="s">
        <v>20</v>
      </c>
      <c r="J27" s="349" t="s">
        <v>21</v>
      </c>
      <c r="K27" s="351" t="s">
        <v>19</v>
      </c>
      <c r="L27" s="347" t="s">
        <v>20</v>
      </c>
      <c r="M27" s="349" t="s">
        <v>21</v>
      </c>
      <c r="N27" s="351" t="s">
        <v>19</v>
      </c>
      <c r="O27" s="347" t="s">
        <v>20</v>
      </c>
      <c r="P27" s="349" t="s">
        <v>21</v>
      </c>
      <c r="Q27" s="351" t="s">
        <v>19</v>
      </c>
      <c r="R27" s="347" t="s">
        <v>20</v>
      </c>
      <c r="S27" s="349" t="s">
        <v>21</v>
      </c>
      <c r="T27" s="351" t="s">
        <v>19</v>
      </c>
      <c r="U27" s="347" t="s">
        <v>20</v>
      </c>
      <c r="V27" s="349" t="s">
        <v>21</v>
      </c>
      <c r="W27" s="351" t="s">
        <v>19</v>
      </c>
      <c r="X27" s="347" t="s">
        <v>20</v>
      </c>
      <c r="Y27" s="369" t="s">
        <v>21</v>
      </c>
      <c r="Z27" s="351" t="s">
        <v>19</v>
      </c>
      <c r="AA27" s="347" t="s">
        <v>20</v>
      </c>
      <c r="AB27" s="349" t="s">
        <v>21</v>
      </c>
      <c r="AC27" s="351" t="s">
        <v>19</v>
      </c>
      <c r="AD27" s="347" t="s">
        <v>20</v>
      </c>
      <c r="AE27" s="349" t="s">
        <v>21</v>
      </c>
      <c r="AF27" s="351" t="s">
        <v>19</v>
      </c>
      <c r="AG27" s="347" t="s">
        <v>20</v>
      </c>
      <c r="AH27" s="349" t="s">
        <v>21</v>
      </c>
      <c r="AI27" s="371" t="s">
        <v>19</v>
      </c>
      <c r="AJ27" s="379" t="s">
        <v>22</v>
      </c>
    </row>
    <row r="28" spans="1:36" ht="25.5" customHeight="1">
      <c r="A28" s="354"/>
      <c r="B28" s="356"/>
      <c r="C28" s="356"/>
      <c r="D28" s="356"/>
      <c r="E28" s="356"/>
      <c r="F28" s="348"/>
      <c r="G28" s="358"/>
      <c r="H28" s="352"/>
      <c r="I28" s="348"/>
      <c r="J28" s="350"/>
      <c r="K28" s="352"/>
      <c r="L28" s="348"/>
      <c r="M28" s="350"/>
      <c r="N28" s="352"/>
      <c r="O28" s="348"/>
      <c r="P28" s="350"/>
      <c r="Q28" s="352"/>
      <c r="R28" s="348"/>
      <c r="S28" s="350"/>
      <c r="T28" s="352"/>
      <c r="U28" s="348"/>
      <c r="V28" s="350"/>
      <c r="W28" s="352"/>
      <c r="X28" s="348"/>
      <c r="Y28" s="370"/>
      <c r="Z28" s="352"/>
      <c r="AA28" s="348"/>
      <c r="AB28" s="350"/>
      <c r="AC28" s="352"/>
      <c r="AD28" s="348"/>
      <c r="AE28" s="350"/>
      <c r="AF28" s="352"/>
      <c r="AG28" s="348"/>
      <c r="AH28" s="350"/>
      <c r="AI28" s="372"/>
      <c r="AJ28" s="380"/>
    </row>
    <row r="29" spans="1:36" ht="14.45" customHeight="1">
      <c r="A29" s="359" t="s">
        <v>162</v>
      </c>
      <c r="B29" s="367" t="s">
        <v>166</v>
      </c>
      <c r="C29" s="361">
        <v>2774</v>
      </c>
      <c r="D29" s="363" t="s">
        <v>160</v>
      </c>
      <c r="E29" s="365" t="s">
        <v>167</v>
      </c>
      <c r="F29" s="367" t="s">
        <v>162</v>
      </c>
      <c r="G29" s="222" t="s">
        <v>27</v>
      </c>
      <c r="H29" s="234"/>
      <c r="I29" s="201">
        <f t="shared" ref="I29:I37" si="18">H29-J29</f>
        <v>0</v>
      </c>
      <c r="J29" s="235"/>
      <c r="K29" s="234"/>
      <c r="L29" s="201">
        <f t="shared" ref="L29:L37" si="19">K29-M29</f>
        <v>0</v>
      </c>
      <c r="M29" s="235"/>
      <c r="N29" s="234"/>
      <c r="O29" s="201">
        <f t="shared" ref="O29:O37" si="20">N29-P29</f>
        <v>0</v>
      </c>
      <c r="P29" s="235"/>
      <c r="Q29" s="234"/>
      <c r="R29" s="201">
        <f t="shared" ref="R29:R37" si="21">SUM(Q29)</f>
        <v>0</v>
      </c>
      <c r="S29" s="235"/>
      <c r="T29" s="234">
        <v>300000</v>
      </c>
      <c r="U29" s="201">
        <f t="shared" ref="U29:U37" si="22">T29-V29</f>
        <v>300000</v>
      </c>
      <c r="V29" s="235"/>
      <c r="W29" s="234"/>
      <c r="X29" s="201">
        <f t="shared" ref="X29:X37" si="23">W29-Y29</f>
        <v>0</v>
      </c>
      <c r="Y29" s="254"/>
      <c r="Z29" s="234"/>
      <c r="AA29" s="201">
        <f t="shared" ref="AA29:AA37" si="24">Z29-AB29</f>
        <v>0</v>
      </c>
      <c r="AB29" s="235"/>
      <c r="AC29" s="234"/>
      <c r="AD29" s="201">
        <f t="shared" ref="AD29:AD37" si="25">AC29-AE29</f>
        <v>0</v>
      </c>
      <c r="AE29" s="235"/>
      <c r="AF29" s="234"/>
      <c r="AG29" s="201">
        <f t="shared" ref="AG29:AG37" si="26">AF29-AH29</f>
        <v>0</v>
      </c>
      <c r="AH29" s="235"/>
      <c r="AI29" s="229"/>
      <c r="AJ29" s="203" t="s">
        <v>28</v>
      </c>
    </row>
    <row r="30" spans="1:36" ht="13.5" customHeight="1">
      <c r="A30" s="359"/>
      <c r="B30" s="367"/>
      <c r="C30" s="361"/>
      <c r="D30" s="363"/>
      <c r="E30" s="365"/>
      <c r="F30" s="367"/>
      <c r="G30" s="222" t="s">
        <v>29</v>
      </c>
      <c r="H30" s="234"/>
      <c r="I30" s="201">
        <f t="shared" si="18"/>
        <v>0</v>
      </c>
      <c r="J30" s="235"/>
      <c r="K30" s="234"/>
      <c r="L30" s="201">
        <f t="shared" si="19"/>
        <v>0</v>
      </c>
      <c r="M30" s="235"/>
      <c r="N30" s="234"/>
      <c r="O30" s="201">
        <f t="shared" si="20"/>
        <v>0</v>
      </c>
      <c r="P30" s="235"/>
      <c r="Q30" s="234"/>
      <c r="R30" s="201">
        <f t="shared" si="21"/>
        <v>0</v>
      </c>
      <c r="S30" s="235"/>
      <c r="T30" s="234"/>
      <c r="U30" s="201">
        <f t="shared" si="22"/>
        <v>0</v>
      </c>
      <c r="V30" s="235"/>
      <c r="W30" s="234"/>
      <c r="X30" s="201">
        <f t="shared" si="23"/>
        <v>0</v>
      </c>
      <c r="Y30" s="254"/>
      <c r="Z30" s="234"/>
      <c r="AA30" s="201">
        <f t="shared" si="24"/>
        <v>0</v>
      </c>
      <c r="AB30" s="235"/>
      <c r="AC30" s="234"/>
      <c r="AD30" s="201">
        <f t="shared" si="25"/>
        <v>0</v>
      </c>
      <c r="AE30" s="235"/>
      <c r="AF30" s="234"/>
      <c r="AG30" s="201">
        <f t="shared" si="26"/>
        <v>0</v>
      </c>
      <c r="AH30" s="235"/>
      <c r="AI30" s="229"/>
      <c r="AJ30" s="204">
        <f>SUM(H29:H37,K29:K37,N29:N37,Q29:Q37,T29:T37,W29:W37,Z29:Z37,AC29:AC37,AF29:AF37)</f>
        <v>300000</v>
      </c>
    </row>
    <row r="31" spans="1:36" ht="15.75" customHeight="1">
      <c r="A31" s="359"/>
      <c r="B31" s="367"/>
      <c r="C31" s="361"/>
      <c r="D31" s="363"/>
      <c r="E31" s="365"/>
      <c r="F31" s="367"/>
      <c r="G31" s="222" t="s">
        <v>30</v>
      </c>
      <c r="H31" s="234"/>
      <c r="I31" s="201">
        <f t="shared" si="18"/>
        <v>0</v>
      </c>
      <c r="J31" s="235"/>
      <c r="K31" s="234"/>
      <c r="L31" s="201">
        <f t="shared" si="19"/>
        <v>0</v>
      </c>
      <c r="M31" s="235"/>
      <c r="N31" s="234"/>
      <c r="O31" s="201">
        <f t="shared" si="20"/>
        <v>0</v>
      </c>
      <c r="P31" s="235"/>
      <c r="Q31" s="234"/>
      <c r="R31" s="201">
        <f>SUM(Q31)</f>
        <v>0</v>
      </c>
      <c r="S31" s="235"/>
      <c r="T31" s="234"/>
      <c r="U31" s="201">
        <f t="shared" si="22"/>
        <v>0</v>
      </c>
      <c r="V31" s="235"/>
      <c r="W31" s="234"/>
      <c r="X31" s="201">
        <f t="shared" si="23"/>
        <v>0</v>
      </c>
      <c r="Y31" s="254"/>
      <c r="Z31" s="234"/>
      <c r="AA31" s="201">
        <f t="shared" si="24"/>
        <v>0</v>
      </c>
      <c r="AB31" s="235"/>
      <c r="AC31" s="234"/>
      <c r="AD31" s="201">
        <f t="shared" si="25"/>
        <v>0</v>
      </c>
      <c r="AE31" s="235"/>
      <c r="AF31" s="234"/>
      <c r="AG31" s="201">
        <f t="shared" si="26"/>
        <v>0</v>
      </c>
      <c r="AH31" s="235"/>
      <c r="AI31" s="229"/>
      <c r="AJ31" s="205" t="s">
        <v>32</v>
      </c>
    </row>
    <row r="32" spans="1:36" ht="13.5" customHeight="1">
      <c r="A32" s="359"/>
      <c r="B32" s="367"/>
      <c r="C32" s="361"/>
      <c r="D32" s="363"/>
      <c r="E32" s="365"/>
      <c r="F32" s="367"/>
      <c r="G32" s="222" t="s">
        <v>31</v>
      </c>
      <c r="H32" s="234"/>
      <c r="I32" s="201">
        <f t="shared" si="18"/>
        <v>0</v>
      </c>
      <c r="J32" s="235"/>
      <c r="K32" s="234"/>
      <c r="L32" s="201">
        <f t="shared" si="19"/>
        <v>0</v>
      </c>
      <c r="M32" s="235"/>
      <c r="N32" s="234"/>
      <c r="O32" s="201">
        <f t="shared" si="20"/>
        <v>0</v>
      </c>
      <c r="P32" s="235"/>
      <c r="Q32" s="234"/>
      <c r="R32" s="201">
        <f t="shared" si="21"/>
        <v>0</v>
      </c>
      <c r="S32" s="235"/>
      <c r="T32" s="234"/>
      <c r="U32" s="201">
        <f t="shared" si="22"/>
        <v>0</v>
      </c>
      <c r="V32" s="235"/>
      <c r="W32" s="234"/>
      <c r="X32" s="201">
        <f t="shared" si="23"/>
        <v>0</v>
      </c>
      <c r="Y32" s="254"/>
      <c r="Z32" s="234"/>
      <c r="AA32" s="201">
        <f t="shared" si="24"/>
        <v>0</v>
      </c>
      <c r="AB32" s="235"/>
      <c r="AC32" s="234"/>
      <c r="AD32" s="201">
        <f t="shared" si="25"/>
        <v>0</v>
      </c>
      <c r="AE32" s="235"/>
      <c r="AF32" s="234"/>
      <c r="AG32" s="201">
        <f t="shared" si="26"/>
        <v>0</v>
      </c>
      <c r="AH32" s="235"/>
      <c r="AI32" s="229"/>
      <c r="AJ32" s="204">
        <f>SUM(I29:I37,L29:L37,O29:O37,R29:R37,U29:U37,X29:X37,AA29:AA37,AD29:AD37,AG29:AG37)</f>
        <v>300000</v>
      </c>
    </row>
    <row r="33" spans="1:36" ht="13.5" customHeight="1">
      <c r="A33" s="359"/>
      <c r="B33" s="367"/>
      <c r="C33" s="361"/>
      <c r="D33" s="363"/>
      <c r="E33" s="365"/>
      <c r="F33" s="367"/>
      <c r="G33" s="222" t="s">
        <v>33</v>
      </c>
      <c r="H33" s="234"/>
      <c r="I33" s="201">
        <f t="shared" si="18"/>
        <v>0</v>
      </c>
      <c r="J33" s="235"/>
      <c r="K33" s="234"/>
      <c r="L33" s="201">
        <f t="shared" si="19"/>
        <v>0</v>
      </c>
      <c r="M33" s="235"/>
      <c r="N33" s="234"/>
      <c r="O33" s="201">
        <f t="shared" si="20"/>
        <v>0</v>
      </c>
      <c r="P33" s="235"/>
      <c r="Q33" s="234"/>
      <c r="R33" s="201">
        <f t="shared" si="21"/>
        <v>0</v>
      </c>
      <c r="S33" s="235"/>
      <c r="T33" s="234"/>
      <c r="U33" s="201">
        <f t="shared" si="22"/>
        <v>0</v>
      </c>
      <c r="V33" s="235"/>
      <c r="W33" s="234"/>
      <c r="X33" s="201">
        <f t="shared" si="23"/>
        <v>0</v>
      </c>
      <c r="Y33" s="254"/>
      <c r="Z33" s="234"/>
      <c r="AA33" s="201">
        <f t="shared" si="24"/>
        <v>0</v>
      </c>
      <c r="AB33" s="235"/>
      <c r="AC33" s="234"/>
      <c r="AD33" s="201">
        <f t="shared" si="25"/>
        <v>0</v>
      </c>
      <c r="AE33" s="235"/>
      <c r="AF33" s="234"/>
      <c r="AG33" s="201">
        <f t="shared" si="26"/>
        <v>0</v>
      </c>
      <c r="AH33" s="235"/>
      <c r="AI33" s="229"/>
      <c r="AJ33" s="205" t="s">
        <v>36</v>
      </c>
    </row>
    <row r="34" spans="1:36" ht="13.5" customHeight="1">
      <c r="A34" s="359"/>
      <c r="B34" s="367"/>
      <c r="C34" s="361"/>
      <c r="D34" s="363"/>
      <c r="E34" s="365"/>
      <c r="F34" s="367"/>
      <c r="G34" s="222" t="s">
        <v>34</v>
      </c>
      <c r="H34" s="234"/>
      <c r="I34" s="201">
        <f t="shared" si="18"/>
        <v>0</v>
      </c>
      <c r="J34" s="235"/>
      <c r="K34" s="234"/>
      <c r="L34" s="201">
        <f t="shared" si="19"/>
        <v>0</v>
      </c>
      <c r="M34" s="235"/>
      <c r="N34" s="234"/>
      <c r="O34" s="201">
        <f t="shared" si="20"/>
        <v>0</v>
      </c>
      <c r="P34" s="235"/>
      <c r="Q34" s="234"/>
      <c r="R34" s="201">
        <f t="shared" si="21"/>
        <v>0</v>
      </c>
      <c r="S34" s="235"/>
      <c r="T34" s="234"/>
      <c r="U34" s="201">
        <f t="shared" si="22"/>
        <v>0</v>
      </c>
      <c r="V34" s="235"/>
      <c r="W34" s="234"/>
      <c r="X34" s="201">
        <f t="shared" si="23"/>
        <v>0</v>
      </c>
      <c r="Y34" s="254"/>
      <c r="Z34" s="234"/>
      <c r="AA34" s="201">
        <f t="shared" si="24"/>
        <v>0</v>
      </c>
      <c r="AB34" s="235"/>
      <c r="AC34" s="234"/>
      <c r="AD34" s="201">
        <f t="shared" si="25"/>
        <v>0</v>
      </c>
      <c r="AE34" s="235"/>
      <c r="AF34" s="234"/>
      <c r="AG34" s="201">
        <f t="shared" si="26"/>
        <v>0</v>
      </c>
      <c r="AH34" s="235"/>
      <c r="AI34" s="229"/>
      <c r="AJ34" s="204">
        <f>SUM(J29:J37,M29:M37,P29:P37,S29:S37,V29:V37,Y29:Y37,AB29:AB37,AE29:AE37,AH29:AH37)</f>
        <v>0</v>
      </c>
    </row>
    <row r="35" spans="1:36" ht="13.5" customHeight="1">
      <c r="A35" s="359"/>
      <c r="B35" s="367"/>
      <c r="C35" s="361"/>
      <c r="D35" s="363"/>
      <c r="E35" s="365"/>
      <c r="F35" s="367"/>
      <c r="G35" s="222" t="s">
        <v>35</v>
      </c>
      <c r="H35" s="234"/>
      <c r="I35" s="201">
        <f t="shared" si="18"/>
        <v>0</v>
      </c>
      <c r="J35" s="235"/>
      <c r="K35" s="234"/>
      <c r="L35" s="201">
        <f t="shared" si="19"/>
        <v>0</v>
      </c>
      <c r="M35" s="235"/>
      <c r="N35" s="234"/>
      <c r="O35" s="201">
        <f t="shared" si="20"/>
        <v>0</v>
      </c>
      <c r="P35" s="235"/>
      <c r="Q35" s="234"/>
      <c r="R35" s="201">
        <f t="shared" si="21"/>
        <v>0</v>
      </c>
      <c r="S35" s="235"/>
      <c r="T35" s="234"/>
      <c r="U35" s="201">
        <f t="shared" si="22"/>
        <v>0</v>
      </c>
      <c r="V35" s="235"/>
      <c r="W35" s="234"/>
      <c r="X35" s="201">
        <f t="shared" si="23"/>
        <v>0</v>
      </c>
      <c r="Y35" s="254"/>
      <c r="Z35" s="234"/>
      <c r="AA35" s="201">
        <f t="shared" si="24"/>
        <v>0</v>
      </c>
      <c r="AB35" s="235"/>
      <c r="AC35" s="234"/>
      <c r="AD35" s="201">
        <f t="shared" si="25"/>
        <v>0</v>
      </c>
      <c r="AE35" s="235"/>
      <c r="AF35" s="234"/>
      <c r="AG35" s="201">
        <f t="shared" si="26"/>
        <v>0</v>
      </c>
      <c r="AH35" s="235"/>
      <c r="AI35" s="229"/>
      <c r="AJ35" s="205" t="s">
        <v>40</v>
      </c>
    </row>
    <row r="36" spans="1:36" ht="13.5" customHeight="1">
      <c r="A36" s="359"/>
      <c r="B36" s="367"/>
      <c r="C36" s="361"/>
      <c r="D36" s="363"/>
      <c r="E36" s="365"/>
      <c r="F36" s="367"/>
      <c r="G36" s="222" t="s">
        <v>37</v>
      </c>
      <c r="H36" s="234"/>
      <c r="I36" s="201">
        <f t="shared" si="18"/>
        <v>0</v>
      </c>
      <c r="J36" s="235"/>
      <c r="K36" s="234"/>
      <c r="L36" s="201">
        <f t="shared" si="19"/>
        <v>0</v>
      </c>
      <c r="M36" s="235"/>
      <c r="N36" s="234"/>
      <c r="O36" s="201">
        <f t="shared" si="20"/>
        <v>0</v>
      </c>
      <c r="P36" s="235"/>
      <c r="Q36" s="234"/>
      <c r="R36" s="201">
        <f t="shared" si="21"/>
        <v>0</v>
      </c>
      <c r="S36" s="235"/>
      <c r="T36" s="234"/>
      <c r="U36" s="201">
        <f t="shared" si="22"/>
        <v>0</v>
      </c>
      <c r="V36" s="235"/>
      <c r="W36" s="234"/>
      <c r="X36" s="201">
        <f t="shared" si="23"/>
        <v>0</v>
      </c>
      <c r="Y36" s="254"/>
      <c r="Z36" s="234"/>
      <c r="AA36" s="201">
        <f t="shared" si="24"/>
        <v>0</v>
      </c>
      <c r="AB36" s="235"/>
      <c r="AC36" s="234"/>
      <c r="AD36" s="201">
        <f t="shared" si="25"/>
        <v>0</v>
      </c>
      <c r="AE36" s="235"/>
      <c r="AF36" s="234"/>
      <c r="AG36" s="201">
        <f t="shared" si="26"/>
        <v>0</v>
      </c>
      <c r="AH36" s="235"/>
      <c r="AI36" s="229"/>
      <c r="AJ36" s="206">
        <f>AJ34/AJ30</f>
        <v>0</v>
      </c>
    </row>
    <row r="37" spans="1:36" ht="13.5" customHeight="1" thickBot="1">
      <c r="A37" s="360"/>
      <c r="B37" s="368"/>
      <c r="C37" s="362"/>
      <c r="D37" s="364"/>
      <c r="E37" s="366"/>
      <c r="F37" s="368"/>
      <c r="G37" s="223" t="s">
        <v>38</v>
      </c>
      <c r="H37" s="236"/>
      <c r="I37" s="207">
        <f t="shared" si="18"/>
        <v>0</v>
      </c>
      <c r="J37" s="237"/>
      <c r="K37" s="236"/>
      <c r="L37" s="207">
        <f t="shared" si="19"/>
        <v>0</v>
      </c>
      <c r="M37" s="237"/>
      <c r="N37" s="236"/>
      <c r="O37" s="207">
        <f t="shared" si="20"/>
        <v>0</v>
      </c>
      <c r="P37" s="237"/>
      <c r="Q37" s="236"/>
      <c r="R37" s="207">
        <f t="shared" si="21"/>
        <v>0</v>
      </c>
      <c r="S37" s="237"/>
      <c r="T37" s="236"/>
      <c r="U37" s="207">
        <f t="shared" si="22"/>
        <v>0</v>
      </c>
      <c r="V37" s="237"/>
      <c r="W37" s="236"/>
      <c r="X37" s="207">
        <f t="shared" si="23"/>
        <v>0</v>
      </c>
      <c r="Y37" s="255"/>
      <c r="Z37" s="236"/>
      <c r="AA37" s="207">
        <f t="shared" si="24"/>
        <v>0</v>
      </c>
      <c r="AB37" s="237"/>
      <c r="AC37" s="236"/>
      <c r="AD37" s="207">
        <f t="shared" si="25"/>
        <v>0</v>
      </c>
      <c r="AE37" s="237"/>
      <c r="AF37" s="236"/>
      <c r="AG37" s="207">
        <f t="shared" si="26"/>
        <v>0</v>
      </c>
      <c r="AH37" s="237"/>
      <c r="AI37" s="230"/>
      <c r="AJ37" s="208"/>
    </row>
    <row r="38" spans="1:36" ht="15" customHeight="1">
      <c r="A38" s="353" t="s">
        <v>17</v>
      </c>
      <c r="B38" s="355" t="s">
        <v>13</v>
      </c>
      <c r="C38" s="355" t="s">
        <v>14</v>
      </c>
      <c r="D38" s="355" t="s">
        <v>157</v>
      </c>
      <c r="E38" s="355" t="s">
        <v>16</v>
      </c>
      <c r="F38" s="347" t="s">
        <v>17</v>
      </c>
      <c r="G38" s="357" t="s">
        <v>18</v>
      </c>
      <c r="H38" s="351" t="s">
        <v>19</v>
      </c>
      <c r="I38" s="347" t="s">
        <v>20</v>
      </c>
      <c r="J38" s="349" t="s">
        <v>21</v>
      </c>
      <c r="K38" s="351" t="s">
        <v>19</v>
      </c>
      <c r="L38" s="347" t="s">
        <v>20</v>
      </c>
      <c r="M38" s="349" t="s">
        <v>21</v>
      </c>
      <c r="N38" s="351" t="s">
        <v>19</v>
      </c>
      <c r="O38" s="347" t="s">
        <v>20</v>
      </c>
      <c r="P38" s="349" t="s">
        <v>21</v>
      </c>
      <c r="Q38" s="351" t="s">
        <v>19</v>
      </c>
      <c r="R38" s="347" t="s">
        <v>20</v>
      </c>
      <c r="S38" s="349" t="s">
        <v>21</v>
      </c>
      <c r="T38" s="351" t="s">
        <v>19</v>
      </c>
      <c r="U38" s="347" t="s">
        <v>20</v>
      </c>
      <c r="V38" s="349" t="s">
        <v>21</v>
      </c>
      <c r="W38" s="351" t="s">
        <v>19</v>
      </c>
      <c r="X38" s="347" t="s">
        <v>20</v>
      </c>
      <c r="Y38" s="369" t="s">
        <v>21</v>
      </c>
      <c r="Z38" s="351" t="s">
        <v>19</v>
      </c>
      <c r="AA38" s="347" t="s">
        <v>20</v>
      </c>
      <c r="AB38" s="349" t="s">
        <v>21</v>
      </c>
      <c r="AC38" s="351" t="s">
        <v>19</v>
      </c>
      <c r="AD38" s="347" t="s">
        <v>20</v>
      </c>
      <c r="AE38" s="349" t="s">
        <v>21</v>
      </c>
      <c r="AF38" s="351" t="s">
        <v>19</v>
      </c>
      <c r="AG38" s="347" t="s">
        <v>20</v>
      </c>
      <c r="AH38" s="349" t="s">
        <v>21</v>
      </c>
      <c r="AI38" s="371" t="s">
        <v>19</v>
      </c>
      <c r="AJ38" s="379" t="s">
        <v>22</v>
      </c>
    </row>
    <row r="39" spans="1:36" ht="15" customHeight="1">
      <c r="A39" s="354"/>
      <c r="B39" s="356"/>
      <c r="C39" s="356"/>
      <c r="D39" s="356"/>
      <c r="E39" s="356"/>
      <c r="F39" s="348"/>
      <c r="G39" s="358"/>
      <c r="H39" s="352"/>
      <c r="I39" s="348"/>
      <c r="J39" s="350"/>
      <c r="K39" s="352"/>
      <c r="L39" s="348"/>
      <c r="M39" s="350"/>
      <c r="N39" s="352"/>
      <c r="O39" s="348"/>
      <c r="P39" s="350"/>
      <c r="Q39" s="352"/>
      <c r="R39" s="348"/>
      <c r="S39" s="350"/>
      <c r="T39" s="352"/>
      <c r="U39" s="348"/>
      <c r="V39" s="350"/>
      <c r="W39" s="352"/>
      <c r="X39" s="348"/>
      <c r="Y39" s="370"/>
      <c r="Z39" s="352"/>
      <c r="AA39" s="348"/>
      <c r="AB39" s="350"/>
      <c r="AC39" s="352"/>
      <c r="AD39" s="348"/>
      <c r="AE39" s="350"/>
      <c r="AF39" s="352"/>
      <c r="AG39" s="348"/>
      <c r="AH39" s="350"/>
      <c r="AI39" s="372"/>
      <c r="AJ39" s="380"/>
    </row>
    <row r="40" spans="1:36" ht="15" customHeight="1">
      <c r="A40" s="359" t="s">
        <v>162</v>
      </c>
      <c r="B40" s="367" t="s">
        <v>168</v>
      </c>
      <c r="C40" s="361">
        <v>2082</v>
      </c>
      <c r="D40" s="389" t="s">
        <v>169</v>
      </c>
      <c r="E40" s="365" t="s">
        <v>170</v>
      </c>
      <c r="F40" s="367" t="s">
        <v>162</v>
      </c>
      <c r="G40" s="222" t="s">
        <v>27</v>
      </c>
      <c r="H40" s="234"/>
      <c r="I40" s="201">
        <f t="shared" ref="I40:I48" si="27">H40-J40</f>
        <v>0</v>
      </c>
      <c r="J40" s="235"/>
      <c r="K40" s="234"/>
      <c r="L40" s="201">
        <f t="shared" ref="L40:L48" si="28">K40-M40</f>
        <v>0</v>
      </c>
      <c r="M40" s="235"/>
      <c r="N40" s="234"/>
      <c r="O40" s="201">
        <f t="shared" ref="O40:O48" si="29">N40-P40</f>
        <v>0</v>
      </c>
      <c r="P40" s="235"/>
      <c r="Q40" s="234"/>
      <c r="R40" s="201">
        <f t="shared" ref="R40:R48" si="30">Q40-S40</f>
        <v>0</v>
      </c>
      <c r="S40" s="235"/>
      <c r="T40" s="234"/>
      <c r="U40" s="201">
        <f t="shared" ref="U40:U48" si="31">T40-V40</f>
        <v>0</v>
      </c>
      <c r="V40" s="235"/>
      <c r="W40" s="234"/>
      <c r="X40" s="201">
        <f t="shared" ref="X40:X48" si="32">W40-Y40</f>
        <v>0</v>
      </c>
      <c r="Y40" s="254"/>
      <c r="Z40" s="234"/>
      <c r="AA40" s="201">
        <f t="shared" ref="AA40:AA48" si="33">Z40-AB40</f>
        <v>0</v>
      </c>
      <c r="AB40" s="235"/>
      <c r="AC40" s="234"/>
      <c r="AD40" s="201">
        <f t="shared" ref="AD40:AD48" si="34">AC40-AE40</f>
        <v>0</v>
      </c>
      <c r="AE40" s="235"/>
      <c r="AF40" s="234"/>
      <c r="AG40" s="201">
        <f t="shared" ref="AG40:AG48" si="35">AF40-AH40</f>
        <v>0</v>
      </c>
      <c r="AH40" s="235"/>
      <c r="AI40" s="229"/>
      <c r="AJ40" s="203" t="s">
        <v>28</v>
      </c>
    </row>
    <row r="41" spans="1:36">
      <c r="A41" s="359"/>
      <c r="B41" s="367"/>
      <c r="C41" s="361"/>
      <c r="D41" s="389"/>
      <c r="E41" s="365"/>
      <c r="F41" s="367"/>
      <c r="G41" s="222" t="s">
        <v>29</v>
      </c>
      <c r="H41" s="234"/>
      <c r="I41" s="201">
        <f t="shared" si="27"/>
        <v>0</v>
      </c>
      <c r="J41" s="235"/>
      <c r="K41" s="234"/>
      <c r="L41" s="201">
        <f t="shared" si="28"/>
        <v>0</v>
      </c>
      <c r="M41" s="235"/>
      <c r="N41" s="234"/>
      <c r="O41" s="201">
        <f t="shared" si="29"/>
        <v>0</v>
      </c>
      <c r="P41" s="235"/>
      <c r="Q41" s="234"/>
      <c r="R41" s="201">
        <f t="shared" si="30"/>
        <v>0</v>
      </c>
      <c r="S41" s="235"/>
      <c r="T41" s="234"/>
      <c r="U41" s="201">
        <f t="shared" si="31"/>
        <v>0</v>
      </c>
      <c r="V41" s="235"/>
      <c r="W41" s="234"/>
      <c r="X41" s="201">
        <f t="shared" si="32"/>
        <v>0</v>
      </c>
      <c r="Y41" s="254"/>
      <c r="Z41" s="234"/>
      <c r="AA41" s="201">
        <f t="shared" si="33"/>
        <v>0</v>
      </c>
      <c r="AB41" s="235"/>
      <c r="AC41" s="234"/>
      <c r="AD41" s="201">
        <f t="shared" si="34"/>
        <v>0</v>
      </c>
      <c r="AE41" s="235"/>
      <c r="AF41" s="234"/>
      <c r="AG41" s="201">
        <f t="shared" si="35"/>
        <v>0</v>
      </c>
      <c r="AH41" s="235"/>
      <c r="AI41" s="229"/>
      <c r="AJ41" s="204">
        <f>SUM(H40:H48,K40:K48,N40:N48,Q40:Q48,T40:T48,W40:W48,Z40:Z48,AC40:AC48,AF40:AF48)</f>
        <v>1460000</v>
      </c>
    </row>
    <row r="42" spans="1:36">
      <c r="A42" s="359"/>
      <c r="B42" s="367"/>
      <c r="C42" s="361"/>
      <c r="D42" s="389"/>
      <c r="E42" s="365"/>
      <c r="F42" s="367"/>
      <c r="G42" s="222" t="s">
        <v>30</v>
      </c>
      <c r="H42" s="234"/>
      <c r="I42" s="201">
        <f t="shared" si="27"/>
        <v>0</v>
      </c>
      <c r="J42" s="235"/>
      <c r="K42" s="234"/>
      <c r="L42" s="201">
        <f t="shared" si="28"/>
        <v>0</v>
      </c>
      <c r="M42" s="235"/>
      <c r="N42" s="234"/>
      <c r="O42" s="201">
        <f t="shared" si="29"/>
        <v>0</v>
      </c>
      <c r="P42" s="235"/>
      <c r="Q42" s="234"/>
      <c r="R42" s="201">
        <f t="shared" si="30"/>
        <v>0</v>
      </c>
      <c r="S42" s="235"/>
      <c r="T42" s="234"/>
      <c r="U42" s="201">
        <f t="shared" si="31"/>
        <v>0</v>
      </c>
      <c r="V42" s="235"/>
      <c r="W42" s="234"/>
      <c r="X42" s="201">
        <f t="shared" si="32"/>
        <v>0</v>
      </c>
      <c r="Y42" s="254"/>
      <c r="Z42" s="234"/>
      <c r="AA42" s="201">
        <f t="shared" si="33"/>
        <v>0</v>
      </c>
      <c r="AB42" s="235"/>
      <c r="AC42" s="234"/>
      <c r="AD42" s="201">
        <f t="shared" si="34"/>
        <v>0</v>
      </c>
      <c r="AE42" s="235"/>
      <c r="AF42" s="234"/>
      <c r="AG42" s="201">
        <f t="shared" si="35"/>
        <v>0</v>
      </c>
      <c r="AH42" s="235"/>
      <c r="AI42" s="229"/>
      <c r="AJ42" s="205" t="s">
        <v>32</v>
      </c>
    </row>
    <row r="43" spans="1:36">
      <c r="A43" s="359"/>
      <c r="B43" s="367"/>
      <c r="C43" s="361"/>
      <c r="D43" s="389"/>
      <c r="E43" s="365"/>
      <c r="F43" s="367"/>
      <c r="G43" s="222" t="s">
        <v>31</v>
      </c>
      <c r="H43" s="234"/>
      <c r="I43" s="201">
        <f t="shared" si="27"/>
        <v>0</v>
      </c>
      <c r="J43" s="235"/>
      <c r="K43" s="234"/>
      <c r="L43" s="201">
        <f t="shared" si="28"/>
        <v>0</v>
      </c>
      <c r="M43" s="235"/>
      <c r="N43" s="234"/>
      <c r="O43" s="201">
        <f t="shared" si="29"/>
        <v>0</v>
      </c>
      <c r="P43" s="235"/>
      <c r="Q43" s="234"/>
      <c r="R43" s="201">
        <f t="shared" si="30"/>
        <v>0</v>
      </c>
      <c r="S43" s="235"/>
      <c r="T43" s="234"/>
      <c r="U43" s="201">
        <f t="shared" si="31"/>
        <v>0</v>
      </c>
      <c r="V43" s="235"/>
      <c r="W43" s="234"/>
      <c r="X43" s="201">
        <f t="shared" si="32"/>
        <v>0</v>
      </c>
      <c r="Y43" s="254"/>
      <c r="Z43" s="234"/>
      <c r="AA43" s="201">
        <f t="shared" si="33"/>
        <v>0</v>
      </c>
      <c r="AB43" s="235"/>
      <c r="AC43" s="234"/>
      <c r="AD43" s="201">
        <f t="shared" si="34"/>
        <v>0</v>
      </c>
      <c r="AE43" s="235"/>
      <c r="AF43" s="234"/>
      <c r="AG43" s="201">
        <f t="shared" si="35"/>
        <v>0</v>
      </c>
      <c r="AH43" s="235"/>
      <c r="AI43" s="229"/>
      <c r="AJ43" s="204">
        <f>SUM(I40:I48,L40:L48,O40:O48,R40:R48,U40:U48,X40:X48,AA40:AA48,AD40:AD48,AG40:AG48)</f>
        <v>1460000</v>
      </c>
    </row>
    <row r="44" spans="1:36">
      <c r="A44" s="359"/>
      <c r="B44" s="367"/>
      <c r="C44" s="361"/>
      <c r="D44" s="389"/>
      <c r="E44" s="365"/>
      <c r="F44" s="367"/>
      <c r="G44" s="222" t="s">
        <v>33</v>
      </c>
      <c r="H44" s="234"/>
      <c r="I44" s="201">
        <f t="shared" si="27"/>
        <v>0</v>
      </c>
      <c r="J44" s="235"/>
      <c r="K44" s="234"/>
      <c r="L44" s="201">
        <f t="shared" si="28"/>
        <v>0</v>
      </c>
      <c r="M44" s="235"/>
      <c r="N44" s="234"/>
      <c r="O44" s="201">
        <f t="shared" si="29"/>
        <v>0</v>
      </c>
      <c r="P44" s="235"/>
      <c r="Q44" s="234"/>
      <c r="R44" s="201">
        <f t="shared" si="30"/>
        <v>0</v>
      </c>
      <c r="S44" s="235"/>
      <c r="T44" s="234"/>
      <c r="U44" s="201">
        <f t="shared" si="31"/>
        <v>0</v>
      </c>
      <c r="V44" s="235"/>
      <c r="W44" s="234"/>
      <c r="X44" s="201">
        <f t="shared" si="32"/>
        <v>0</v>
      </c>
      <c r="Y44" s="254"/>
      <c r="Z44" s="234"/>
      <c r="AA44" s="201">
        <f t="shared" si="33"/>
        <v>0</v>
      </c>
      <c r="AB44" s="235"/>
      <c r="AC44" s="234"/>
      <c r="AD44" s="201">
        <f t="shared" si="34"/>
        <v>0</v>
      </c>
      <c r="AE44" s="235"/>
      <c r="AF44" s="234"/>
      <c r="AG44" s="201">
        <f t="shared" si="35"/>
        <v>0</v>
      </c>
      <c r="AH44" s="235"/>
      <c r="AI44" s="229"/>
      <c r="AJ44" s="205" t="s">
        <v>36</v>
      </c>
    </row>
    <row r="45" spans="1:36">
      <c r="A45" s="359"/>
      <c r="B45" s="367"/>
      <c r="C45" s="361"/>
      <c r="D45" s="389"/>
      <c r="E45" s="365"/>
      <c r="F45" s="367"/>
      <c r="G45" s="222" t="s">
        <v>34</v>
      </c>
      <c r="H45" s="234"/>
      <c r="I45" s="201">
        <f t="shared" si="27"/>
        <v>0</v>
      </c>
      <c r="J45" s="235"/>
      <c r="K45" s="234"/>
      <c r="L45" s="201">
        <f t="shared" si="28"/>
        <v>0</v>
      </c>
      <c r="M45" s="235"/>
      <c r="N45" s="234"/>
      <c r="O45" s="201">
        <f t="shared" si="29"/>
        <v>0</v>
      </c>
      <c r="P45" s="235"/>
      <c r="Q45" s="234"/>
      <c r="R45" s="201">
        <f>Q45-S45</f>
        <v>0</v>
      </c>
      <c r="S45" s="235"/>
      <c r="T45" s="234"/>
      <c r="U45" s="201">
        <f t="shared" si="31"/>
        <v>0</v>
      </c>
      <c r="V45" s="235"/>
      <c r="W45" s="234">
        <v>1460000</v>
      </c>
      <c r="X45" s="201">
        <f>W45-Y45</f>
        <v>1460000</v>
      </c>
      <c r="Y45" s="254"/>
      <c r="Z45" s="234"/>
      <c r="AA45" s="201">
        <f t="shared" si="33"/>
        <v>0</v>
      </c>
      <c r="AB45" s="235"/>
      <c r="AC45" s="234"/>
      <c r="AD45" s="201">
        <f t="shared" si="34"/>
        <v>0</v>
      </c>
      <c r="AE45" s="235"/>
      <c r="AF45" s="234"/>
      <c r="AG45" s="201">
        <f t="shared" si="35"/>
        <v>0</v>
      </c>
      <c r="AH45" s="235"/>
      <c r="AI45" s="229"/>
      <c r="AJ45" s="204">
        <f>SUM(J40:J48,M40:M48,P40:P48,S40:S48,V40:V48,Y40:Y48,AB40:AB48,AE40:AE48,AH40:AH48)</f>
        <v>0</v>
      </c>
    </row>
    <row r="46" spans="1:36">
      <c r="A46" s="359"/>
      <c r="B46" s="367"/>
      <c r="C46" s="361"/>
      <c r="D46" s="389"/>
      <c r="E46" s="365"/>
      <c r="F46" s="367"/>
      <c r="G46" s="222" t="s">
        <v>35</v>
      </c>
      <c r="H46" s="234"/>
      <c r="I46" s="201">
        <f t="shared" si="27"/>
        <v>0</v>
      </c>
      <c r="J46" s="235"/>
      <c r="K46" s="234"/>
      <c r="L46" s="201">
        <f t="shared" si="28"/>
        <v>0</v>
      </c>
      <c r="M46" s="235"/>
      <c r="N46" s="234"/>
      <c r="O46" s="201">
        <f t="shared" si="29"/>
        <v>0</v>
      </c>
      <c r="P46" s="235"/>
      <c r="Q46" s="234"/>
      <c r="R46" s="201">
        <f t="shared" si="30"/>
        <v>0</v>
      </c>
      <c r="S46" s="235"/>
      <c r="T46" s="234"/>
      <c r="U46" s="201">
        <f t="shared" si="31"/>
        <v>0</v>
      </c>
      <c r="V46" s="235"/>
      <c r="W46" s="234"/>
      <c r="X46" s="201">
        <f t="shared" si="32"/>
        <v>0</v>
      </c>
      <c r="Y46" s="254"/>
      <c r="Z46" s="234"/>
      <c r="AA46" s="201">
        <f t="shared" si="33"/>
        <v>0</v>
      </c>
      <c r="AB46" s="235"/>
      <c r="AC46" s="234"/>
      <c r="AD46" s="201">
        <f t="shared" si="34"/>
        <v>0</v>
      </c>
      <c r="AE46" s="235"/>
      <c r="AF46" s="234"/>
      <c r="AG46" s="201">
        <f t="shared" si="35"/>
        <v>0</v>
      </c>
      <c r="AH46" s="235"/>
      <c r="AI46" s="229"/>
      <c r="AJ46" s="205" t="s">
        <v>40</v>
      </c>
    </row>
    <row r="47" spans="1:36">
      <c r="A47" s="359"/>
      <c r="B47" s="367"/>
      <c r="C47" s="361"/>
      <c r="D47" s="389"/>
      <c r="E47" s="365"/>
      <c r="F47" s="367"/>
      <c r="G47" s="222" t="s">
        <v>37</v>
      </c>
      <c r="H47" s="234"/>
      <c r="I47" s="201">
        <f t="shared" si="27"/>
        <v>0</v>
      </c>
      <c r="J47" s="235"/>
      <c r="K47" s="234"/>
      <c r="L47" s="201">
        <f t="shared" si="28"/>
        <v>0</v>
      </c>
      <c r="M47" s="235"/>
      <c r="N47" s="234"/>
      <c r="O47" s="201">
        <f t="shared" si="29"/>
        <v>0</v>
      </c>
      <c r="P47" s="235"/>
      <c r="Q47" s="234"/>
      <c r="R47" s="201">
        <f t="shared" si="30"/>
        <v>0</v>
      </c>
      <c r="S47" s="235"/>
      <c r="T47" s="234"/>
      <c r="U47" s="201">
        <f t="shared" si="31"/>
        <v>0</v>
      </c>
      <c r="V47" s="235"/>
      <c r="W47" s="234"/>
      <c r="X47" s="201">
        <f t="shared" si="32"/>
        <v>0</v>
      </c>
      <c r="Y47" s="254"/>
      <c r="Z47" s="234"/>
      <c r="AA47" s="201">
        <f t="shared" si="33"/>
        <v>0</v>
      </c>
      <c r="AB47" s="235"/>
      <c r="AC47" s="234"/>
      <c r="AD47" s="201">
        <f t="shared" si="34"/>
        <v>0</v>
      </c>
      <c r="AE47" s="235"/>
      <c r="AF47" s="234"/>
      <c r="AG47" s="201">
        <f t="shared" si="35"/>
        <v>0</v>
      </c>
      <c r="AH47" s="235"/>
      <c r="AI47" s="229"/>
      <c r="AJ47" s="206">
        <f>AJ45/AJ41</f>
        <v>0</v>
      </c>
    </row>
    <row r="48" spans="1:36" ht="15.75" thickBot="1">
      <c r="A48" s="360"/>
      <c r="B48" s="368"/>
      <c r="C48" s="362"/>
      <c r="D48" s="405"/>
      <c r="E48" s="366"/>
      <c r="F48" s="368"/>
      <c r="G48" s="223" t="s">
        <v>38</v>
      </c>
      <c r="H48" s="236"/>
      <c r="I48" s="207">
        <f t="shared" si="27"/>
        <v>0</v>
      </c>
      <c r="J48" s="237"/>
      <c r="K48" s="236"/>
      <c r="L48" s="207">
        <f t="shared" si="28"/>
        <v>0</v>
      </c>
      <c r="M48" s="237"/>
      <c r="N48" s="236"/>
      <c r="O48" s="207">
        <f t="shared" si="29"/>
        <v>0</v>
      </c>
      <c r="P48" s="237"/>
      <c r="Q48" s="236"/>
      <c r="R48" s="207">
        <f t="shared" si="30"/>
        <v>0</v>
      </c>
      <c r="S48" s="237"/>
      <c r="T48" s="236"/>
      <c r="U48" s="207">
        <f t="shared" si="31"/>
        <v>0</v>
      </c>
      <c r="V48" s="237"/>
      <c r="W48" s="236"/>
      <c r="X48" s="207">
        <f t="shared" si="32"/>
        <v>0</v>
      </c>
      <c r="Y48" s="255"/>
      <c r="Z48" s="236"/>
      <c r="AA48" s="207">
        <f t="shared" si="33"/>
        <v>0</v>
      </c>
      <c r="AB48" s="237"/>
      <c r="AC48" s="236"/>
      <c r="AD48" s="207">
        <f t="shared" si="34"/>
        <v>0</v>
      </c>
      <c r="AE48" s="237"/>
      <c r="AF48" s="236"/>
      <c r="AG48" s="207">
        <f t="shared" si="35"/>
        <v>0</v>
      </c>
      <c r="AH48" s="237"/>
      <c r="AI48" s="230"/>
      <c r="AJ48" s="208"/>
    </row>
    <row r="49" spans="1:36" ht="15" customHeight="1">
      <c r="A49" s="353" t="s">
        <v>17</v>
      </c>
      <c r="B49" s="355" t="s">
        <v>13</v>
      </c>
      <c r="C49" s="355" t="s">
        <v>14</v>
      </c>
      <c r="D49" s="355" t="s">
        <v>157</v>
      </c>
      <c r="E49" s="355" t="s">
        <v>16</v>
      </c>
      <c r="F49" s="347" t="s">
        <v>17</v>
      </c>
      <c r="G49" s="357" t="s">
        <v>18</v>
      </c>
      <c r="H49" s="351" t="s">
        <v>19</v>
      </c>
      <c r="I49" s="347" t="s">
        <v>20</v>
      </c>
      <c r="J49" s="349" t="s">
        <v>21</v>
      </c>
      <c r="K49" s="351" t="s">
        <v>19</v>
      </c>
      <c r="L49" s="347" t="s">
        <v>20</v>
      </c>
      <c r="M49" s="349" t="s">
        <v>21</v>
      </c>
      <c r="N49" s="351" t="s">
        <v>19</v>
      </c>
      <c r="O49" s="347" t="s">
        <v>20</v>
      </c>
      <c r="P49" s="349" t="s">
        <v>21</v>
      </c>
      <c r="Q49" s="351" t="s">
        <v>19</v>
      </c>
      <c r="R49" s="347" t="s">
        <v>20</v>
      </c>
      <c r="S49" s="349" t="s">
        <v>21</v>
      </c>
      <c r="T49" s="351" t="s">
        <v>19</v>
      </c>
      <c r="U49" s="347" t="s">
        <v>20</v>
      </c>
      <c r="V49" s="349" t="s">
        <v>21</v>
      </c>
      <c r="W49" s="351" t="s">
        <v>19</v>
      </c>
      <c r="X49" s="347" t="s">
        <v>20</v>
      </c>
      <c r="Y49" s="369" t="s">
        <v>21</v>
      </c>
      <c r="Z49" s="351" t="s">
        <v>19</v>
      </c>
      <c r="AA49" s="347" t="s">
        <v>20</v>
      </c>
      <c r="AB49" s="349" t="s">
        <v>21</v>
      </c>
      <c r="AC49" s="351" t="s">
        <v>19</v>
      </c>
      <c r="AD49" s="347" t="s">
        <v>20</v>
      </c>
      <c r="AE49" s="349" t="s">
        <v>21</v>
      </c>
      <c r="AF49" s="351" t="s">
        <v>19</v>
      </c>
      <c r="AG49" s="347" t="s">
        <v>20</v>
      </c>
      <c r="AH49" s="349" t="s">
        <v>21</v>
      </c>
      <c r="AI49" s="371" t="s">
        <v>19</v>
      </c>
      <c r="AJ49" s="379" t="s">
        <v>22</v>
      </c>
    </row>
    <row r="50" spans="1:36" ht="15" customHeight="1">
      <c r="A50" s="354"/>
      <c r="B50" s="356"/>
      <c r="C50" s="356"/>
      <c r="D50" s="356"/>
      <c r="E50" s="356"/>
      <c r="F50" s="348"/>
      <c r="G50" s="358"/>
      <c r="H50" s="352"/>
      <c r="I50" s="348"/>
      <c r="J50" s="350"/>
      <c r="K50" s="352"/>
      <c r="L50" s="348"/>
      <c r="M50" s="350"/>
      <c r="N50" s="352"/>
      <c r="O50" s="348"/>
      <c r="P50" s="350"/>
      <c r="Q50" s="352"/>
      <c r="R50" s="348"/>
      <c r="S50" s="350"/>
      <c r="T50" s="352"/>
      <c r="U50" s="348"/>
      <c r="V50" s="350"/>
      <c r="W50" s="352"/>
      <c r="X50" s="348"/>
      <c r="Y50" s="370"/>
      <c r="Z50" s="352"/>
      <c r="AA50" s="348"/>
      <c r="AB50" s="350"/>
      <c r="AC50" s="352"/>
      <c r="AD50" s="348"/>
      <c r="AE50" s="350"/>
      <c r="AF50" s="352"/>
      <c r="AG50" s="348"/>
      <c r="AH50" s="350"/>
      <c r="AI50" s="372"/>
      <c r="AJ50" s="380"/>
    </row>
    <row r="51" spans="1:36" ht="15" customHeight="1">
      <c r="A51" s="359" t="s">
        <v>162</v>
      </c>
      <c r="B51" s="367" t="s">
        <v>171</v>
      </c>
      <c r="C51" s="361">
        <v>2619</v>
      </c>
      <c r="D51" s="363"/>
      <c r="E51" s="365" t="s">
        <v>172</v>
      </c>
      <c r="F51" s="367" t="s">
        <v>162</v>
      </c>
      <c r="G51" s="222" t="s">
        <v>27</v>
      </c>
      <c r="H51" s="234"/>
      <c r="I51" s="201">
        <f t="shared" ref="I51:I59" si="36">H51-J51</f>
        <v>0</v>
      </c>
      <c r="J51" s="235"/>
      <c r="K51" s="234"/>
      <c r="L51" s="201">
        <f t="shared" ref="L51:L59" si="37">K51-M51</f>
        <v>0</v>
      </c>
      <c r="M51" s="235"/>
      <c r="N51" s="234"/>
      <c r="O51" s="201">
        <f t="shared" ref="O51:O59" si="38">N51-P51</f>
        <v>0</v>
      </c>
      <c r="P51" s="235"/>
      <c r="Q51" s="234"/>
      <c r="R51" s="201">
        <f t="shared" ref="R51:R59" si="39">Q51-S51</f>
        <v>0</v>
      </c>
      <c r="S51" s="235"/>
      <c r="T51" s="234"/>
      <c r="U51" s="201">
        <f t="shared" ref="U51:U59" si="40">T51-V51</f>
        <v>0</v>
      </c>
      <c r="V51" s="235"/>
      <c r="W51" s="234"/>
      <c r="X51" s="201">
        <f t="shared" ref="X51:X59" si="41">W51-Y51</f>
        <v>0</v>
      </c>
      <c r="Y51" s="254"/>
      <c r="Z51" s="234"/>
      <c r="AA51" s="201">
        <f t="shared" ref="AA51:AA59" si="42">Z51-AB51</f>
        <v>0</v>
      </c>
      <c r="AB51" s="235"/>
      <c r="AC51" s="234"/>
      <c r="AD51" s="201">
        <f t="shared" ref="AD51:AD59" si="43">AC51-AE51</f>
        <v>0</v>
      </c>
      <c r="AE51" s="235"/>
      <c r="AF51" s="234"/>
      <c r="AG51" s="201">
        <f t="shared" ref="AG51:AG59" si="44">AF51-AH51</f>
        <v>0</v>
      </c>
      <c r="AH51" s="235"/>
      <c r="AI51" s="229"/>
      <c r="AJ51" s="203" t="s">
        <v>28</v>
      </c>
    </row>
    <row r="52" spans="1:36">
      <c r="A52" s="359"/>
      <c r="B52" s="367"/>
      <c r="C52" s="361"/>
      <c r="D52" s="363"/>
      <c r="E52" s="365"/>
      <c r="F52" s="367"/>
      <c r="G52" s="222" t="s">
        <v>29</v>
      </c>
      <c r="H52" s="234"/>
      <c r="I52" s="201">
        <f t="shared" si="36"/>
        <v>0</v>
      </c>
      <c r="J52" s="235"/>
      <c r="K52" s="234"/>
      <c r="L52" s="201">
        <f t="shared" si="37"/>
        <v>0</v>
      </c>
      <c r="M52" s="235"/>
      <c r="N52" s="234"/>
      <c r="O52" s="201">
        <f t="shared" si="38"/>
        <v>0</v>
      </c>
      <c r="P52" s="235"/>
      <c r="Q52" s="234"/>
      <c r="R52" s="201">
        <f t="shared" si="39"/>
        <v>0</v>
      </c>
      <c r="S52" s="235"/>
      <c r="T52" s="234"/>
      <c r="U52" s="201">
        <f t="shared" si="40"/>
        <v>0</v>
      </c>
      <c r="V52" s="235"/>
      <c r="W52" s="234"/>
      <c r="X52" s="201">
        <f t="shared" si="41"/>
        <v>0</v>
      </c>
      <c r="Y52" s="254"/>
      <c r="Z52" s="234"/>
      <c r="AA52" s="201">
        <f t="shared" si="42"/>
        <v>0</v>
      </c>
      <c r="AB52" s="235"/>
      <c r="AC52" s="234"/>
      <c r="AD52" s="201">
        <f t="shared" si="43"/>
        <v>0</v>
      </c>
      <c r="AE52" s="235"/>
      <c r="AF52" s="234"/>
      <c r="AG52" s="201">
        <f t="shared" si="44"/>
        <v>0</v>
      </c>
      <c r="AH52" s="235"/>
      <c r="AI52" s="229"/>
      <c r="AJ52" s="204">
        <f>SUM(H51:H59,K51:K59,N51:N59,Q51:Q59,T51:T59,W51:W59,Z51:Z59,AC51:AC59,AF51:AF59)</f>
        <v>529008</v>
      </c>
    </row>
    <row r="53" spans="1:36">
      <c r="A53" s="359"/>
      <c r="B53" s="367"/>
      <c r="C53" s="361"/>
      <c r="D53" s="363"/>
      <c r="E53" s="365"/>
      <c r="F53" s="367"/>
      <c r="G53" s="222" t="s">
        <v>30</v>
      </c>
      <c r="H53" s="234"/>
      <c r="I53" s="201">
        <f t="shared" si="36"/>
        <v>0</v>
      </c>
      <c r="J53" s="235"/>
      <c r="K53" s="234"/>
      <c r="L53" s="201">
        <f t="shared" si="37"/>
        <v>0</v>
      </c>
      <c r="M53" s="235"/>
      <c r="N53" s="234"/>
      <c r="O53" s="201">
        <f t="shared" si="38"/>
        <v>0</v>
      </c>
      <c r="P53" s="235"/>
      <c r="Q53" s="234"/>
      <c r="R53" s="201">
        <f t="shared" si="39"/>
        <v>0</v>
      </c>
      <c r="S53" s="235"/>
      <c r="T53" s="234"/>
      <c r="U53" s="201">
        <f t="shared" si="40"/>
        <v>0</v>
      </c>
      <c r="V53" s="235"/>
      <c r="W53" s="234"/>
      <c r="X53" s="201">
        <f t="shared" si="41"/>
        <v>0</v>
      </c>
      <c r="Y53" s="254"/>
      <c r="Z53" s="234"/>
      <c r="AA53" s="201">
        <f t="shared" si="42"/>
        <v>0</v>
      </c>
      <c r="AB53" s="235"/>
      <c r="AC53" s="234"/>
      <c r="AD53" s="201">
        <f t="shared" si="43"/>
        <v>0</v>
      </c>
      <c r="AE53" s="235"/>
      <c r="AF53" s="234"/>
      <c r="AG53" s="201">
        <f t="shared" si="44"/>
        <v>0</v>
      </c>
      <c r="AH53" s="235"/>
      <c r="AI53" s="229"/>
      <c r="AJ53" s="205" t="s">
        <v>32</v>
      </c>
    </row>
    <row r="54" spans="1:36">
      <c r="A54" s="359"/>
      <c r="B54" s="367"/>
      <c r="C54" s="361"/>
      <c r="D54" s="363"/>
      <c r="E54" s="365"/>
      <c r="F54" s="367"/>
      <c r="G54" s="222" t="s">
        <v>31</v>
      </c>
      <c r="H54" s="234"/>
      <c r="I54" s="201">
        <f t="shared" si="36"/>
        <v>0</v>
      </c>
      <c r="J54" s="235"/>
      <c r="K54" s="234"/>
      <c r="L54" s="201">
        <f t="shared" si="37"/>
        <v>0</v>
      </c>
      <c r="M54" s="235"/>
      <c r="N54" s="234"/>
      <c r="O54" s="201">
        <f t="shared" si="38"/>
        <v>0</v>
      </c>
      <c r="P54" s="235"/>
      <c r="Q54" s="234"/>
      <c r="R54" s="201">
        <f t="shared" si="39"/>
        <v>0</v>
      </c>
      <c r="S54" s="235"/>
      <c r="T54" s="234"/>
      <c r="U54" s="201">
        <f t="shared" si="40"/>
        <v>0</v>
      </c>
      <c r="V54" s="235"/>
      <c r="W54" s="234"/>
      <c r="X54" s="201">
        <f t="shared" si="41"/>
        <v>0</v>
      </c>
      <c r="Y54" s="254"/>
      <c r="Z54" s="234"/>
      <c r="AA54" s="201">
        <f t="shared" si="42"/>
        <v>0</v>
      </c>
      <c r="AB54" s="235"/>
      <c r="AC54" s="234"/>
      <c r="AD54" s="201">
        <f t="shared" si="43"/>
        <v>0</v>
      </c>
      <c r="AE54" s="235"/>
      <c r="AF54" s="234"/>
      <c r="AG54" s="201">
        <f t="shared" si="44"/>
        <v>0</v>
      </c>
      <c r="AH54" s="235"/>
      <c r="AI54" s="229"/>
      <c r="AJ54" s="204">
        <f>SUM(I51:I59,L51:L59,O51:O59,R51:R59,U51:U59,X51:X59,AA51:AA59,AD51:AD59,AG51:AG59)</f>
        <v>529008</v>
      </c>
    </row>
    <row r="55" spans="1:36">
      <c r="A55" s="359"/>
      <c r="B55" s="367"/>
      <c r="C55" s="361"/>
      <c r="D55" s="363"/>
      <c r="E55" s="365"/>
      <c r="F55" s="367"/>
      <c r="G55" s="222" t="s">
        <v>33</v>
      </c>
      <c r="H55" s="234"/>
      <c r="I55" s="201">
        <f t="shared" si="36"/>
        <v>0</v>
      </c>
      <c r="J55" s="235"/>
      <c r="K55" s="234"/>
      <c r="L55" s="201">
        <f t="shared" si="37"/>
        <v>0</v>
      </c>
      <c r="M55" s="235"/>
      <c r="N55" s="234"/>
      <c r="O55" s="201">
        <f t="shared" si="38"/>
        <v>0</v>
      </c>
      <c r="P55" s="235"/>
      <c r="Q55" s="234"/>
      <c r="R55" s="201">
        <f t="shared" si="39"/>
        <v>0</v>
      </c>
      <c r="S55" s="235"/>
      <c r="T55" s="234"/>
      <c r="U55" s="201">
        <f t="shared" si="40"/>
        <v>0</v>
      </c>
      <c r="V55" s="235"/>
      <c r="W55" s="234"/>
      <c r="X55" s="201">
        <f t="shared" si="41"/>
        <v>0</v>
      </c>
      <c r="Y55" s="254"/>
      <c r="Z55" s="234"/>
      <c r="AA55" s="201">
        <f t="shared" si="42"/>
        <v>0</v>
      </c>
      <c r="AB55" s="235"/>
      <c r="AC55" s="234"/>
      <c r="AD55" s="201">
        <f t="shared" si="43"/>
        <v>0</v>
      </c>
      <c r="AE55" s="235"/>
      <c r="AF55" s="234"/>
      <c r="AG55" s="201">
        <f t="shared" si="44"/>
        <v>0</v>
      </c>
      <c r="AH55" s="235"/>
      <c r="AI55" s="229"/>
      <c r="AJ55" s="205" t="s">
        <v>36</v>
      </c>
    </row>
    <row r="56" spans="1:36">
      <c r="A56" s="359"/>
      <c r="B56" s="367"/>
      <c r="C56" s="361"/>
      <c r="D56" s="363"/>
      <c r="E56" s="365"/>
      <c r="F56" s="367"/>
      <c r="G56" s="222" t="s">
        <v>34</v>
      </c>
      <c r="H56" s="234"/>
      <c r="I56" s="201">
        <f t="shared" si="36"/>
        <v>0</v>
      </c>
      <c r="J56" s="235"/>
      <c r="K56" s="234"/>
      <c r="L56" s="201">
        <f t="shared" si="37"/>
        <v>0</v>
      </c>
      <c r="M56" s="235"/>
      <c r="N56" s="234"/>
      <c r="O56" s="201">
        <f t="shared" si="38"/>
        <v>0</v>
      </c>
      <c r="P56" s="235"/>
      <c r="Q56" s="234"/>
      <c r="R56" s="201">
        <f t="shared" si="39"/>
        <v>0</v>
      </c>
      <c r="S56" s="235"/>
      <c r="T56" s="234"/>
      <c r="U56" s="201">
        <f t="shared" si="40"/>
        <v>0</v>
      </c>
      <c r="V56" s="235"/>
      <c r="W56" s="234">
        <v>529008</v>
      </c>
      <c r="X56" s="201">
        <f t="shared" si="41"/>
        <v>529008</v>
      </c>
      <c r="Y56" s="254"/>
      <c r="Z56" s="234"/>
      <c r="AA56" s="201">
        <f t="shared" si="42"/>
        <v>0</v>
      </c>
      <c r="AB56" s="235"/>
      <c r="AC56" s="234"/>
      <c r="AD56" s="201">
        <f t="shared" si="43"/>
        <v>0</v>
      </c>
      <c r="AE56" s="235"/>
      <c r="AF56" s="234"/>
      <c r="AG56" s="201">
        <f t="shared" si="44"/>
        <v>0</v>
      </c>
      <c r="AH56" s="235"/>
      <c r="AI56" s="229"/>
      <c r="AJ56" s="204">
        <f>SUM(J51:J59,M51:M59,P51:P59,S51:S59,V51:V59,Y51:Y59,AB51:AB59,AE51:AE59,AH51:AH59)</f>
        <v>0</v>
      </c>
    </row>
    <row r="57" spans="1:36">
      <c r="A57" s="359"/>
      <c r="B57" s="367"/>
      <c r="C57" s="361"/>
      <c r="D57" s="363"/>
      <c r="E57" s="365"/>
      <c r="F57" s="367"/>
      <c r="G57" s="222" t="s">
        <v>35</v>
      </c>
      <c r="H57" s="234"/>
      <c r="I57" s="201">
        <f t="shared" si="36"/>
        <v>0</v>
      </c>
      <c r="J57" s="235"/>
      <c r="K57" s="234"/>
      <c r="L57" s="201">
        <f t="shared" si="37"/>
        <v>0</v>
      </c>
      <c r="M57" s="235"/>
      <c r="N57" s="234"/>
      <c r="O57" s="201">
        <f t="shared" si="38"/>
        <v>0</v>
      </c>
      <c r="P57" s="235"/>
      <c r="Q57" s="234"/>
      <c r="R57" s="201">
        <f t="shared" si="39"/>
        <v>0</v>
      </c>
      <c r="S57" s="235"/>
      <c r="T57" s="234"/>
      <c r="U57" s="201">
        <f t="shared" si="40"/>
        <v>0</v>
      </c>
      <c r="V57" s="235"/>
      <c r="W57" s="234"/>
      <c r="X57" s="201">
        <f t="shared" si="41"/>
        <v>0</v>
      </c>
      <c r="Y57" s="254"/>
      <c r="Z57" s="234"/>
      <c r="AA57" s="201">
        <f t="shared" si="42"/>
        <v>0</v>
      </c>
      <c r="AB57" s="235"/>
      <c r="AC57" s="234"/>
      <c r="AD57" s="201">
        <f t="shared" si="43"/>
        <v>0</v>
      </c>
      <c r="AE57" s="235"/>
      <c r="AF57" s="234"/>
      <c r="AG57" s="201">
        <f t="shared" si="44"/>
        <v>0</v>
      </c>
      <c r="AH57" s="235"/>
      <c r="AI57" s="229"/>
      <c r="AJ57" s="205" t="s">
        <v>40</v>
      </c>
    </row>
    <row r="58" spans="1:36">
      <c r="A58" s="359"/>
      <c r="B58" s="367"/>
      <c r="C58" s="361"/>
      <c r="D58" s="363"/>
      <c r="E58" s="365"/>
      <c r="F58" s="367"/>
      <c r="G58" s="222" t="s">
        <v>37</v>
      </c>
      <c r="H58" s="234"/>
      <c r="I58" s="201">
        <f t="shared" si="36"/>
        <v>0</v>
      </c>
      <c r="J58" s="235"/>
      <c r="K58" s="234"/>
      <c r="L58" s="201">
        <f t="shared" si="37"/>
        <v>0</v>
      </c>
      <c r="M58" s="235"/>
      <c r="N58" s="234"/>
      <c r="O58" s="201">
        <f t="shared" si="38"/>
        <v>0</v>
      </c>
      <c r="P58" s="235"/>
      <c r="Q58" s="234"/>
      <c r="R58" s="201">
        <f t="shared" si="39"/>
        <v>0</v>
      </c>
      <c r="S58" s="235"/>
      <c r="T58" s="234"/>
      <c r="U58" s="201">
        <f t="shared" si="40"/>
        <v>0</v>
      </c>
      <c r="V58" s="235"/>
      <c r="W58" s="234"/>
      <c r="X58" s="201">
        <f t="shared" si="41"/>
        <v>0</v>
      </c>
      <c r="Y58" s="254"/>
      <c r="Z58" s="234"/>
      <c r="AA58" s="201">
        <f t="shared" si="42"/>
        <v>0</v>
      </c>
      <c r="AB58" s="235"/>
      <c r="AC58" s="234"/>
      <c r="AD58" s="201">
        <f t="shared" si="43"/>
        <v>0</v>
      </c>
      <c r="AE58" s="235"/>
      <c r="AF58" s="234"/>
      <c r="AG58" s="201">
        <f t="shared" si="44"/>
        <v>0</v>
      </c>
      <c r="AH58" s="235"/>
      <c r="AI58" s="229"/>
      <c r="AJ58" s="206">
        <f>AJ56/AJ52</f>
        <v>0</v>
      </c>
    </row>
    <row r="59" spans="1:36" ht="15.75" thickBot="1">
      <c r="A59" s="360"/>
      <c r="B59" s="368"/>
      <c r="C59" s="362"/>
      <c r="D59" s="364"/>
      <c r="E59" s="366"/>
      <c r="F59" s="368"/>
      <c r="G59" s="223" t="s">
        <v>38</v>
      </c>
      <c r="H59" s="236"/>
      <c r="I59" s="207">
        <f t="shared" si="36"/>
        <v>0</v>
      </c>
      <c r="J59" s="237"/>
      <c r="K59" s="236"/>
      <c r="L59" s="207">
        <f t="shared" si="37"/>
        <v>0</v>
      </c>
      <c r="M59" s="237"/>
      <c r="N59" s="236"/>
      <c r="O59" s="207">
        <f t="shared" si="38"/>
        <v>0</v>
      </c>
      <c r="P59" s="237"/>
      <c r="Q59" s="236"/>
      <c r="R59" s="207">
        <f t="shared" si="39"/>
        <v>0</v>
      </c>
      <c r="S59" s="237"/>
      <c r="T59" s="236"/>
      <c r="U59" s="207">
        <f t="shared" si="40"/>
        <v>0</v>
      </c>
      <c r="V59" s="237"/>
      <c r="W59" s="236"/>
      <c r="X59" s="207">
        <f t="shared" si="41"/>
        <v>0</v>
      </c>
      <c r="Y59" s="255"/>
      <c r="Z59" s="236"/>
      <c r="AA59" s="207">
        <f t="shared" si="42"/>
        <v>0</v>
      </c>
      <c r="AB59" s="237"/>
      <c r="AC59" s="236"/>
      <c r="AD59" s="207">
        <f t="shared" si="43"/>
        <v>0</v>
      </c>
      <c r="AE59" s="237"/>
      <c r="AF59" s="236"/>
      <c r="AG59" s="207">
        <f t="shared" si="44"/>
        <v>0</v>
      </c>
      <c r="AH59" s="237"/>
      <c r="AI59" s="230"/>
      <c r="AJ59" s="208"/>
    </row>
    <row r="60" spans="1:36" ht="15" customHeight="1">
      <c r="A60" s="383" t="s">
        <v>17</v>
      </c>
      <c r="B60" s="384" t="s">
        <v>13</v>
      </c>
      <c r="C60" s="384" t="s">
        <v>14</v>
      </c>
      <c r="D60" s="384" t="s">
        <v>157</v>
      </c>
      <c r="E60" s="384" t="s">
        <v>16</v>
      </c>
      <c r="F60" s="381" t="s">
        <v>17</v>
      </c>
      <c r="G60" s="385" t="s">
        <v>18</v>
      </c>
      <c r="H60" s="386" t="s">
        <v>19</v>
      </c>
      <c r="I60" s="381" t="s">
        <v>20</v>
      </c>
      <c r="J60" s="382" t="s">
        <v>21</v>
      </c>
      <c r="K60" s="386" t="s">
        <v>19</v>
      </c>
      <c r="L60" s="381" t="s">
        <v>20</v>
      </c>
      <c r="M60" s="382" t="s">
        <v>21</v>
      </c>
      <c r="N60" s="386" t="s">
        <v>19</v>
      </c>
      <c r="O60" s="381" t="s">
        <v>20</v>
      </c>
      <c r="P60" s="382" t="s">
        <v>21</v>
      </c>
      <c r="Q60" s="386" t="s">
        <v>19</v>
      </c>
      <c r="R60" s="381" t="s">
        <v>20</v>
      </c>
      <c r="S60" s="382" t="s">
        <v>21</v>
      </c>
      <c r="T60" s="386" t="s">
        <v>19</v>
      </c>
      <c r="U60" s="381" t="s">
        <v>20</v>
      </c>
      <c r="V60" s="382" t="s">
        <v>21</v>
      </c>
      <c r="W60" s="386" t="s">
        <v>19</v>
      </c>
      <c r="X60" s="381" t="s">
        <v>20</v>
      </c>
      <c r="Y60" s="390" t="s">
        <v>21</v>
      </c>
      <c r="Z60" s="386" t="s">
        <v>19</v>
      </c>
      <c r="AA60" s="381" t="s">
        <v>20</v>
      </c>
      <c r="AB60" s="382" t="s">
        <v>21</v>
      </c>
      <c r="AC60" s="386" t="s">
        <v>19</v>
      </c>
      <c r="AD60" s="381" t="s">
        <v>20</v>
      </c>
      <c r="AE60" s="382" t="s">
        <v>21</v>
      </c>
      <c r="AF60" s="386" t="s">
        <v>19</v>
      </c>
      <c r="AG60" s="381" t="s">
        <v>20</v>
      </c>
      <c r="AH60" s="382" t="s">
        <v>21</v>
      </c>
      <c r="AI60" s="387" t="s">
        <v>19</v>
      </c>
      <c r="AJ60" s="388" t="s">
        <v>22</v>
      </c>
    </row>
    <row r="61" spans="1:36" ht="15" customHeight="1">
      <c r="A61" s="354"/>
      <c r="B61" s="356"/>
      <c r="C61" s="356"/>
      <c r="D61" s="356"/>
      <c r="E61" s="356"/>
      <c r="F61" s="348"/>
      <c r="G61" s="358"/>
      <c r="H61" s="352"/>
      <c r="I61" s="348"/>
      <c r="J61" s="350"/>
      <c r="K61" s="352"/>
      <c r="L61" s="348"/>
      <c r="M61" s="350"/>
      <c r="N61" s="352"/>
      <c r="O61" s="348"/>
      <c r="P61" s="350"/>
      <c r="Q61" s="352"/>
      <c r="R61" s="348"/>
      <c r="S61" s="350"/>
      <c r="T61" s="352"/>
      <c r="U61" s="348"/>
      <c r="V61" s="350"/>
      <c r="W61" s="352"/>
      <c r="X61" s="348"/>
      <c r="Y61" s="370"/>
      <c r="Z61" s="352"/>
      <c r="AA61" s="348"/>
      <c r="AB61" s="350"/>
      <c r="AC61" s="352"/>
      <c r="AD61" s="348"/>
      <c r="AE61" s="350"/>
      <c r="AF61" s="352"/>
      <c r="AG61" s="348"/>
      <c r="AH61" s="350"/>
      <c r="AI61" s="372"/>
      <c r="AJ61" s="380"/>
    </row>
    <row r="62" spans="1:36" ht="15" customHeight="1">
      <c r="A62" s="359" t="s">
        <v>162</v>
      </c>
      <c r="B62" s="367" t="s">
        <v>173</v>
      </c>
      <c r="C62" s="361">
        <v>1582</v>
      </c>
      <c r="D62" s="363" t="s">
        <v>174</v>
      </c>
      <c r="E62" s="365" t="s">
        <v>175</v>
      </c>
      <c r="F62" s="367" t="s">
        <v>162</v>
      </c>
      <c r="G62" s="222" t="s">
        <v>27</v>
      </c>
      <c r="H62" s="234"/>
      <c r="I62" s="201">
        <f t="shared" ref="I62:I70" si="45">H62-J62</f>
        <v>0</v>
      </c>
      <c r="J62" s="235"/>
      <c r="K62" s="234"/>
      <c r="L62" s="201">
        <f t="shared" ref="L62:L70" si="46">K62-M62</f>
        <v>0</v>
      </c>
      <c r="M62" s="235"/>
      <c r="N62" s="234"/>
      <c r="O62" s="201">
        <f t="shared" ref="O62:O70" si="47">N62-P62</f>
        <v>0</v>
      </c>
      <c r="P62" s="235"/>
      <c r="Q62" s="234"/>
      <c r="R62" s="201">
        <f t="shared" ref="R62:R70" si="48">Q62-S62</f>
        <v>0</v>
      </c>
      <c r="S62" s="235"/>
      <c r="T62" s="234"/>
      <c r="U62" s="201">
        <f t="shared" ref="U62:U70" si="49">T62-V62</f>
        <v>0</v>
      </c>
      <c r="V62" s="235"/>
      <c r="W62" s="234"/>
      <c r="X62" s="201">
        <f t="shared" ref="X62:X70" si="50">W62-Y62</f>
        <v>0</v>
      </c>
      <c r="Y62" s="254"/>
      <c r="Z62" s="234"/>
      <c r="AA62" s="201">
        <f t="shared" ref="AA62:AA70" si="51">Z62-AB62</f>
        <v>0</v>
      </c>
      <c r="AB62" s="235"/>
      <c r="AC62" s="234"/>
      <c r="AD62" s="201">
        <f t="shared" ref="AD62:AD70" si="52">AC62-AE62</f>
        <v>0</v>
      </c>
      <c r="AE62" s="235"/>
      <c r="AF62" s="234"/>
      <c r="AG62" s="201">
        <f t="shared" ref="AG62:AG70" si="53">AF62-AH62</f>
        <v>0</v>
      </c>
      <c r="AH62" s="235"/>
      <c r="AI62" s="229"/>
      <c r="AJ62" s="203" t="s">
        <v>28</v>
      </c>
    </row>
    <row r="63" spans="1:36">
      <c r="A63" s="359"/>
      <c r="B63" s="367"/>
      <c r="C63" s="361"/>
      <c r="D63" s="363"/>
      <c r="E63" s="365"/>
      <c r="F63" s="367"/>
      <c r="G63" s="222" t="s">
        <v>29</v>
      </c>
      <c r="H63" s="234"/>
      <c r="I63" s="201">
        <f t="shared" si="45"/>
        <v>0</v>
      </c>
      <c r="J63" s="235"/>
      <c r="K63" s="234"/>
      <c r="L63" s="201">
        <f t="shared" si="46"/>
        <v>0</v>
      </c>
      <c r="M63" s="235"/>
      <c r="N63" s="234"/>
      <c r="O63" s="201">
        <f t="shared" si="47"/>
        <v>0</v>
      </c>
      <c r="P63" s="235"/>
      <c r="Q63" s="234"/>
      <c r="R63" s="201">
        <f t="shared" si="48"/>
        <v>0</v>
      </c>
      <c r="S63" s="235"/>
      <c r="T63" s="234"/>
      <c r="U63" s="201">
        <f t="shared" si="49"/>
        <v>0</v>
      </c>
      <c r="V63" s="235"/>
      <c r="W63" s="234"/>
      <c r="X63" s="201">
        <f t="shared" si="50"/>
        <v>0</v>
      </c>
      <c r="Y63" s="254"/>
      <c r="Z63" s="234"/>
      <c r="AA63" s="201">
        <f t="shared" si="51"/>
        <v>0</v>
      </c>
      <c r="AB63" s="235"/>
      <c r="AC63" s="234"/>
      <c r="AD63" s="201">
        <f t="shared" si="52"/>
        <v>0</v>
      </c>
      <c r="AE63" s="235"/>
      <c r="AF63" s="234"/>
      <c r="AG63" s="201">
        <f t="shared" si="53"/>
        <v>0</v>
      </c>
      <c r="AH63" s="235"/>
      <c r="AI63" s="229"/>
      <c r="AJ63" s="204">
        <f>SUM(H62:H70,K62:K70,N62:N70,Q62:Q70,T62:T70,W62:W70,Z62:Z70,AC62:AC70,AF62:AF70)</f>
        <v>3930876</v>
      </c>
    </row>
    <row r="64" spans="1:36">
      <c r="A64" s="359"/>
      <c r="B64" s="367"/>
      <c r="C64" s="361"/>
      <c r="D64" s="363"/>
      <c r="E64" s="365"/>
      <c r="F64" s="367"/>
      <c r="G64" s="222" t="s">
        <v>30</v>
      </c>
      <c r="H64" s="234"/>
      <c r="I64" s="201">
        <f t="shared" si="45"/>
        <v>0</v>
      </c>
      <c r="J64" s="235"/>
      <c r="K64" s="234"/>
      <c r="L64" s="201">
        <f t="shared" si="46"/>
        <v>0</v>
      </c>
      <c r="M64" s="235"/>
      <c r="N64" s="234"/>
      <c r="O64" s="201">
        <f t="shared" si="47"/>
        <v>0</v>
      </c>
      <c r="P64" s="235"/>
      <c r="Q64" s="234"/>
      <c r="R64" s="201">
        <f t="shared" si="48"/>
        <v>0</v>
      </c>
      <c r="S64" s="235"/>
      <c r="T64" s="234">
        <v>150000</v>
      </c>
      <c r="U64" s="201">
        <f t="shared" si="49"/>
        <v>150000</v>
      </c>
      <c r="V64" s="235"/>
      <c r="W64" s="234"/>
      <c r="X64" s="201">
        <f t="shared" si="50"/>
        <v>0</v>
      </c>
      <c r="Y64" s="254"/>
      <c r="Z64" s="234"/>
      <c r="AA64" s="201">
        <f t="shared" si="51"/>
        <v>0</v>
      </c>
      <c r="AB64" s="235"/>
      <c r="AC64" s="234"/>
      <c r="AD64" s="201">
        <f t="shared" si="52"/>
        <v>0</v>
      </c>
      <c r="AE64" s="235"/>
      <c r="AF64" s="234"/>
      <c r="AG64" s="201">
        <f t="shared" si="53"/>
        <v>0</v>
      </c>
      <c r="AH64" s="235"/>
      <c r="AI64" s="229"/>
      <c r="AJ64" s="205" t="s">
        <v>32</v>
      </c>
    </row>
    <row r="65" spans="1:36">
      <c r="A65" s="359"/>
      <c r="B65" s="367"/>
      <c r="C65" s="361"/>
      <c r="D65" s="363"/>
      <c r="E65" s="365"/>
      <c r="F65" s="367"/>
      <c r="G65" s="222" t="s">
        <v>31</v>
      </c>
      <c r="H65" s="234"/>
      <c r="I65" s="201">
        <f t="shared" si="45"/>
        <v>0</v>
      </c>
      <c r="J65" s="235"/>
      <c r="K65" s="234"/>
      <c r="L65" s="201">
        <f t="shared" si="46"/>
        <v>0</v>
      </c>
      <c r="M65" s="235"/>
      <c r="N65" s="234"/>
      <c r="O65" s="201">
        <f t="shared" si="47"/>
        <v>0</v>
      </c>
      <c r="P65" s="235"/>
      <c r="Q65" s="234"/>
      <c r="R65" s="201">
        <f t="shared" si="48"/>
        <v>0</v>
      </c>
      <c r="S65" s="235"/>
      <c r="T65" s="234"/>
      <c r="U65" s="201">
        <f t="shared" si="49"/>
        <v>0</v>
      </c>
      <c r="V65" s="235"/>
      <c r="W65" s="234"/>
      <c r="X65" s="201">
        <f t="shared" si="50"/>
        <v>0</v>
      </c>
      <c r="Y65" s="254"/>
      <c r="Z65" s="234"/>
      <c r="AA65" s="201">
        <f t="shared" si="51"/>
        <v>0</v>
      </c>
      <c r="AB65" s="235"/>
      <c r="AC65" s="234"/>
      <c r="AD65" s="201">
        <f t="shared" si="52"/>
        <v>0</v>
      </c>
      <c r="AE65" s="235"/>
      <c r="AF65" s="234"/>
      <c r="AG65" s="201">
        <f t="shared" si="53"/>
        <v>0</v>
      </c>
      <c r="AH65" s="235"/>
      <c r="AI65" s="229"/>
      <c r="AJ65" s="204">
        <f>SUM(I62:I70,L62:L70,O62:O70,R62:R70,U62:U70,X62:X70,AA62:AA70,AD62:AD70,AG62:AG70)</f>
        <v>2698876</v>
      </c>
    </row>
    <row r="66" spans="1:36">
      <c r="A66" s="359"/>
      <c r="B66" s="367"/>
      <c r="C66" s="361"/>
      <c r="D66" s="363"/>
      <c r="E66" s="365"/>
      <c r="F66" s="367"/>
      <c r="G66" s="222" t="s">
        <v>33</v>
      </c>
      <c r="H66" s="234"/>
      <c r="I66" s="201">
        <f t="shared" si="45"/>
        <v>0</v>
      </c>
      <c r="J66" s="235"/>
      <c r="K66" s="234"/>
      <c r="L66" s="201">
        <f t="shared" si="46"/>
        <v>0</v>
      </c>
      <c r="M66" s="235"/>
      <c r="N66" s="234">
        <v>1232000</v>
      </c>
      <c r="O66" s="201">
        <f t="shared" si="47"/>
        <v>0</v>
      </c>
      <c r="P66" s="235">
        <v>1232000</v>
      </c>
      <c r="Q66" s="234"/>
      <c r="R66" s="201">
        <f t="shared" si="48"/>
        <v>0</v>
      </c>
      <c r="S66" s="235"/>
      <c r="T66" s="234"/>
      <c r="U66" s="201">
        <f t="shared" si="49"/>
        <v>0</v>
      </c>
      <c r="V66" s="235"/>
      <c r="W66" s="234"/>
      <c r="X66" s="201">
        <f t="shared" si="50"/>
        <v>0</v>
      </c>
      <c r="Y66" s="254"/>
      <c r="Z66" s="234"/>
      <c r="AA66" s="201">
        <f t="shared" si="51"/>
        <v>0</v>
      </c>
      <c r="AB66" s="235"/>
      <c r="AC66" s="234"/>
      <c r="AD66" s="201">
        <f t="shared" si="52"/>
        <v>0</v>
      </c>
      <c r="AE66" s="235"/>
      <c r="AF66" s="234"/>
      <c r="AG66" s="201">
        <f t="shared" si="53"/>
        <v>0</v>
      </c>
      <c r="AH66" s="235"/>
      <c r="AI66" s="229"/>
      <c r="AJ66" s="205" t="s">
        <v>36</v>
      </c>
    </row>
    <row r="67" spans="1:36">
      <c r="A67" s="359"/>
      <c r="B67" s="367"/>
      <c r="C67" s="361"/>
      <c r="D67" s="363"/>
      <c r="E67" s="365"/>
      <c r="F67" s="367"/>
      <c r="G67" s="222" t="s">
        <v>34</v>
      </c>
      <c r="H67" s="234"/>
      <c r="I67" s="201">
        <f t="shared" si="45"/>
        <v>0</v>
      </c>
      <c r="J67" s="235"/>
      <c r="K67" s="234"/>
      <c r="L67" s="201">
        <f t="shared" si="46"/>
        <v>0</v>
      </c>
      <c r="M67" s="235"/>
      <c r="N67" s="234"/>
      <c r="O67" s="201">
        <f t="shared" si="47"/>
        <v>0</v>
      </c>
      <c r="P67" s="235"/>
      <c r="Q67" s="234"/>
      <c r="R67" s="201">
        <f t="shared" si="48"/>
        <v>0</v>
      </c>
      <c r="S67" s="235"/>
      <c r="T67" s="234">
        <v>2548876</v>
      </c>
      <c r="U67" s="201">
        <f t="shared" si="49"/>
        <v>2548876</v>
      </c>
      <c r="V67" s="235"/>
      <c r="W67" s="234"/>
      <c r="X67" s="201">
        <f t="shared" si="50"/>
        <v>0</v>
      </c>
      <c r="Y67" s="254"/>
      <c r="Z67" s="234"/>
      <c r="AA67" s="201">
        <f t="shared" si="51"/>
        <v>0</v>
      </c>
      <c r="AB67" s="235"/>
      <c r="AC67" s="234"/>
      <c r="AD67" s="201">
        <f t="shared" si="52"/>
        <v>0</v>
      </c>
      <c r="AE67" s="235"/>
      <c r="AF67" s="234"/>
      <c r="AG67" s="201">
        <f t="shared" si="53"/>
        <v>0</v>
      </c>
      <c r="AH67" s="235"/>
      <c r="AI67" s="229"/>
      <c r="AJ67" s="204">
        <f>SUM(J62:J70,M62:M70,P62:P70,S62:S70,V62:V70,Y62:Y70,AB62:AB70,AE62:AE70,AH62:AH70)</f>
        <v>1232000</v>
      </c>
    </row>
    <row r="68" spans="1:36">
      <c r="A68" s="359"/>
      <c r="B68" s="367"/>
      <c r="C68" s="361"/>
      <c r="D68" s="363"/>
      <c r="E68" s="365"/>
      <c r="F68" s="367"/>
      <c r="G68" s="222" t="s">
        <v>35</v>
      </c>
      <c r="H68" s="234"/>
      <c r="I68" s="201">
        <f t="shared" si="45"/>
        <v>0</v>
      </c>
      <c r="J68" s="235"/>
      <c r="K68" s="234"/>
      <c r="L68" s="201">
        <f t="shared" si="46"/>
        <v>0</v>
      </c>
      <c r="M68" s="235"/>
      <c r="N68" s="234"/>
      <c r="O68" s="201">
        <f t="shared" si="47"/>
        <v>0</v>
      </c>
      <c r="P68" s="235"/>
      <c r="Q68" s="234"/>
      <c r="R68" s="201">
        <f t="shared" si="48"/>
        <v>0</v>
      </c>
      <c r="S68" s="235"/>
      <c r="T68" s="234"/>
      <c r="U68" s="201">
        <f t="shared" si="49"/>
        <v>0</v>
      </c>
      <c r="V68" s="235"/>
      <c r="W68" s="234"/>
      <c r="X68" s="201">
        <f t="shared" si="50"/>
        <v>0</v>
      </c>
      <c r="Y68" s="254"/>
      <c r="Z68" s="234"/>
      <c r="AA68" s="201">
        <f t="shared" si="51"/>
        <v>0</v>
      </c>
      <c r="AB68" s="235"/>
      <c r="AC68" s="234"/>
      <c r="AD68" s="201">
        <f t="shared" si="52"/>
        <v>0</v>
      </c>
      <c r="AE68" s="235"/>
      <c r="AF68" s="234"/>
      <c r="AG68" s="201">
        <f t="shared" si="53"/>
        <v>0</v>
      </c>
      <c r="AH68" s="235"/>
      <c r="AI68" s="229"/>
      <c r="AJ68" s="205" t="s">
        <v>40</v>
      </c>
    </row>
    <row r="69" spans="1:36">
      <c r="A69" s="359"/>
      <c r="B69" s="367"/>
      <c r="C69" s="361"/>
      <c r="D69" s="363"/>
      <c r="E69" s="365"/>
      <c r="F69" s="367"/>
      <c r="G69" s="222" t="s">
        <v>37</v>
      </c>
      <c r="H69" s="234"/>
      <c r="I69" s="201">
        <f t="shared" si="45"/>
        <v>0</v>
      </c>
      <c r="J69" s="235"/>
      <c r="K69" s="234"/>
      <c r="L69" s="201">
        <f t="shared" si="46"/>
        <v>0</v>
      </c>
      <c r="M69" s="235"/>
      <c r="N69" s="234"/>
      <c r="O69" s="201">
        <f t="shared" si="47"/>
        <v>0</v>
      </c>
      <c r="P69" s="235"/>
      <c r="Q69" s="234"/>
      <c r="R69" s="201">
        <f t="shared" si="48"/>
        <v>0</v>
      </c>
      <c r="S69" s="235"/>
      <c r="T69" s="234"/>
      <c r="U69" s="201">
        <f t="shared" si="49"/>
        <v>0</v>
      </c>
      <c r="V69" s="235"/>
      <c r="W69" s="234"/>
      <c r="X69" s="201">
        <f t="shared" si="50"/>
        <v>0</v>
      </c>
      <c r="Y69" s="254"/>
      <c r="Z69" s="234"/>
      <c r="AA69" s="201">
        <f t="shared" si="51"/>
        <v>0</v>
      </c>
      <c r="AB69" s="235"/>
      <c r="AC69" s="234"/>
      <c r="AD69" s="201">
        <f t="shared" si="52"/>
        <v>0</v>
      </c>
      <c r="AE69" s="235"/>
      <c r="AF69" s="234"/>
      <c r="AG69" s="201">
        <f t="shared" si="53"/>
        <v>0</v>
      </c>
      <c r="AH69" s="235"/>
      <c r="AI69" s="229"/>
      <c r="AJ69" s="206">
        <f>AJ67/AJ63</f>
        <v>0.31341614439122478</v>
      </c>
    </row>
    <row r="70" spans="1:36" ht="15.75" thickBot="1">
      <c r="A70" s="360"/>
      <c r="B70" s="368"/>
      <c r="C70" s="362"/>
      <c r="D70" s="364"/>
      <c r="E70" s="366"/>
      <c r="F70" s="368"/>
      <c r="G70" s="223" t="s">
        <v>38</v>
      </c>
      <c r="H70" s="236"/>
      <c r="I70" s="207">
        <f t="shared" si="45"/>
        <v>0</v>
      </c>
      <c r="J70" s="237"/>
      <c r="K70" s="236"/>
      <c r="L70" s="207">
        <f t="shared" si="46"/>
        <v>0</v>
      </c>
      <c r="M70" s="237"/>
      <c r="N70" s="236"/>
      <c r="O70" s="207">
        <f t="shared" si="47"/>
        <v>0</v>
      </c>
      <c r="P70" s="237"/>
      <c r="Q70" s="236"/>
      <c r="R70" s="207">
        <f t="shared" si="48"/>
        <v>0</v>
      </c>
      <c r="S70" s="237"/>
      <c r="T70" s="236"/>
      <c r="U70" s="207">
        <f t="shared" si="49"/>
        <v>0</v>
      </c>
      <c r="V70" s="237"/>
      <c r="W70" s="236"/>
      <c r="X70" s="207">
        <f t="shared" si="50"/>
        <v>0</v>
      </c>
      <c r="Y70" s="255"/>
      <c r="Z70" s="236"/>
      <c r="AA70" s="207">
        <f t="shared" si="51"/>
        <v>0</v>
      </c>
      <c r="AB70" s="237"/>
      <c r="AC70" s="236"/>
      <c r="AD70" s="207">
        <f t="shared" si="52"/>
        <v>0</v>
      </c>
      <c r="AE70" s="237"/>
      <c r="AF70" s="236"/>
      <c r="AG70" s="207">
        <f t="shared" si="53"/>
        <v>0</v>
      </c>
      <c r="AH70" s="237"/>
      <c r="AI70" s="230"/>
      <c r="AJ70" s="208"/>
    </row>
    <row r="71" spans="1:36" ht="11.25" customHeight="1">
      <c r="A71" s="353" t="s">
        <v>17</v>
      </c>
      <c r="B71" s="355" t="s">
        <v>13</v>
      </c>
      <c r="C71" s="355" t="s">
        <v>14</v>
      </c>
      <c r="D71" s="355" t="s">
        <v>157</v>
      </c>
      <c r="E71" s="355" t="s">
        <v>16</v>
      </c>
      <c r="F71" s="347" t="s">
        <v>17</v>
      </c>
      <c r="G71" s="357" t="s">
        <v>18</v>
      </c>
      <c r="H71" s="351" t="s">
        <v>19</v>
      </c>
      <c r="I71" s="347" t="s">
        <v>20</v>
      </c>
      <c r="J71" s="349" t="s">
        <v>21</v>
      </c>
      <c r="K71" s="351" t="s">
        <v>19</v>
      </c>
      <c r="L71" s="347" t="s">
        <v>20</v>
      </c>
      <c r="M71" s="349" t="s">
        <v>21</v>
      </c>
      <c r="N71" s="351" t="s">
        <v>19</v>
      </c>
      <c r="O71" s="347" t="s">
        <v>20</v>
      </c>
      <c r="P71" s="349" t="s">
        <v>21</v>
      </c>
      <c r="Q71" s="351" t="s">
        <v>19</v>
      </c>
      <c r="R71" s="347" t="s">
        <v>20</v>
      </c>
      <c r="S71" s="349" t="s">
        <v>21</v>
      </c>
      <c r="T71" s="351" t="s">
        <v>19</v>
      </c>
      <c r="U71" s="347" t="s">
        <v>20</v>
      </c>
      <c r="V71" s="349" t="s">
        <v>21</v>
      </c>
      <c r="W71" s="351" t="s">
        <v>19</v>
      </c>
      <c r="X71" s="347" t="s">
        <v>20</v>
      </c>
      <c r="Y71" s="369" t="s">
        <v>21</v>
      </c>
      <c r="Z71" s="351" t="s">
        <v>19</v>
      </c>
      <c r="AA71" s="347" t="s">
        <v>20</v>
      </c>
      <c r="AB71" s="349" t="s">
        <v>21</v>
      </c>
      <c r="AC71" s="351" t="s">
        <v>19</v>
      </c>
      <c r="AD71" s="347" t="s">
        <v>20</v>
      </c>
      <c r="AE71" s="349" t="s">
        <v>21</v>
      </c>
      <c r="AF71" s="351" t="s">
        <v>19</v>
      </c>
      <c r="AG71" s="347" t="s">
        <v>20</v>
      </c>
      <c r="AH71" s="349" t="s">
        <v>21</v>
      </c>
      <c r="AI71" s="371" t="s">
        <v>19</v>
      </c>
      <c r="AJ71" s="379" t="s">
        <v>22</v>
      </c>
    </row>
    <row r="72" spans="1:36" ht="25.5" customHeight="1">
      <c r="A72" s="354"/>
      <c r="B72" s="356"/>
      <c r="C72" s="356"/>
      <c r="D72" s="356"/>
      <c r="E72" s="356"/>
      <c r="F72" s="348"/>
      <c r="G72" s="358"/>
      <c r="H72" s="352"/>
      <c r="I72" s="348"/>
      <c r="J72" s="350"/>
      <c r="K72" s="352"/>
      <c r="L72" s="348"/>
      <c r="M72" s="350"/>
      <c r="N72" s="352"/>
      <c r="O72" s="348"/>
      <c r="P72" s="350"/>
      <c r="Q72" s="352"/>
      <c r="R72" s="348"/>
      <c r="S72" s="350"/>
      <c r="T72" s="352"/>
      <c r="U72" s="348"/>
      <c r="V72" s="350"/>
      <c r="W72" s="352"/>
      <c r="X72" s="348"/>
      <c r="Y72" s="370"/>
      <c r="Z72" s="352"/>
      <c r="AA72" s="348"/>
      <c r="AB72" s="350"/>
      <c r="AC72" s="352"/>
      <c r="AD72" s="348"/>
      <c r="AE72" s="350"/>
      <c r="AF72" s="352"/>
      <c r="AG72" s="348"/>
      <c r="AH72" s="350"/>
      <c r="AI72" s="372"/>
      <c r="AJ72" s="380"/>
    </row>
    <row r="73" spans="1:36">
      <c r="A73" s="359" t="s">
        <v>162</v>
      </c>
      <c r="B73" s="367" t="s">
        <v>176</v>
      </c>
      <c r="C73" s="361">
        <v>1583</v>
      </c>
      <c r="D73" s="363" t="s">
        <v>177</v>
      </c>
      <c r="E73" s="365" t="s">
        <v>178</v>
      </c>
      <c r="F73" s="367" t="s">
        <v>162</v>
      </c>
      <c r="G73" s="222" t="s">
        <v>27</v>
      </c>
      <c r="H73" s="234"/>
      <c r="I73" s="201">
        <f t="shared" ref="I73:I81" si="54">H73-J73</f>
        <v>0</v>
      </c>
      <c r="J73" s="235"/>
      <c r="K73" s="234"/>
      <c r="L73" s="201">
        <f t="shared" ref="L73:L81" si="55">K73-M73</f>
        <v>0</v>
      </c>
      <c r="M73" s="235"/>
      <c r="N73" s="234"/>
      <c r="O73" s="201">
        <f t="shared" ref="O73:O81" si="56">N73-P73</f>
        <v>0</v>
      </c>
      <c r="P73" s="235"/>
      <c r="Q73" s="234"/>
      <c r="R73" s="201">
        <f t="shared" ref="R73:R81" si="57">Q73-S73</f>
        <v>0</v>
      </c>
      <c r="S73" s="235"/>
      <c r="T73" s="234"/>
      <c r="U73" s="201">
        <f t="shared" ref="U73:U81" si="58">T73-V73</f>
        <v>0</v>
      </c>
      <c r="V73" s="235"/>
      <c r="W73" s="234"/>
      <c r="X73" s="201">
        <f t="shared" ref="X73:X81" si="59">W73-Y73</f>
        <v>0</v>
      </c>
      <c r="Y73" s="254"/>
      <c r="Z73" s="234"/>
      <c r="AA73" s="201">
        <f t="shared" ref="AA73:AA81" si="60">Z73-AB73</f>
        <v>0</v>
      </c>
      <c r="AB73" s="235"/>
      <c r="AC73" s="234"/>
      <c r="AD73" s="201">
        <f t="shared" ref="AD73:AD81" si="61">AC73-AE73</f>
        <v>0</v>
      </c>
      <c r="AE73" s="235"/>
      <c r="AF73" s="234"/>
      <c r="AG73" s="201">
        <f t="shared" ref="AG73:AG81" si="62">AF73-AH73</f>
        <v>0</v>
      </c>
      <c r="AH73" s="235"/>
      <c r="AI73" s="229"/>
      <c r="AJ73" s="203" t="s">
        <v>28</v>
      </c>
    </row>
    <row r="74" spans="1:36" ht="13.5" customHeight="1">
      <c r="A74" s="359"/>
      <c r="B74" s="367"/>
      <c r="C74" s="361"/>
      <c r="D74" s="363"/>
      <c r="E74" s="365"/>
      <c r="F74" s="367"/>
      <c r="G74" s="222" t="s">
        <v>29</v>
      </c>
      <c r="H74" s="234"/>
      <c r="I74" s="201">
        <f t="shared" si="54"/>
        <v>0</v>
      </c>
      <c r="J74" s="235"/>
      <c r="K74" s="234"/>
      <c r="L74" s="201">
        <f t="shared" si="55"/>
        <v>0</v>
      </c>
      <c r="M74" s="235"/>
      <c r="N74" s="234"/>
      <c r="O74" s="201">
        <f t="shared" si="56"/>
        <v>0</v>
      </c>
      <c r="P74" s="235"/>
      <c r="Q74" s="234"/>
      <c r="R74" s="201">
        <f t="shared" si="57"/>
        <v>0</v>
      </c>
      <c r="S74" s="235"/>
      <c r="T74" s="234"/>
      <c r="U74" s="201">
        <f t="shared" si="58"/>
        <v>0</v>
      </c>
      <c r="V74" s="235"/>
      <c r="W74" s="234"/>
      <c r="X74" s="201">
        <f t="shared" si="59"/>
        <v>0</v>
      </c>
      <c r="Y74" s="254"/>
      <c r="Z74" s="234"/>
      <c r="AA74" s="201">
        <f t="shared" si="60"/>
        <v>0</v>
      </c>
      <c r="AB74" s="235"/>
      <c r="AC74" s="234"/>
      <c r="AD74" s="201">
        <f t="shared" si="61"/>
        <v>0</v>
      </c>
      <c r="AE74" s="235"/>
      <c r="AF74" s="234"/>
      <c r="AG74" s="201">
        <f t="shared" si="62"/>
        <v>0</v>
      </c>
      <c r="AH74" s="235"/>
      <c r="AI74" s="229"/>
      <c r="AJ74" s="204">
        <f>SUM(H73:H81,K73:K81,N73:N81,Q73:Q81,T73:T81,W73:W81,Z73:Z81,AC73:AC81,AF73:AF81)</f>
        <v>1848000</v>
      </c>
    </row>
    <row r="75" spans="1:36" ht="15.75" customHeight="1">
      <c r="A75" s="359"/>
      <c r="B75" s="367"/>
      <c r="C75" s="361"/>
      <c r="D75" s="363"/>
      <c r="E75" s="365"/>
      <c r="F75" s="367"/>
      <c r="G75" s="222" t="s">
        <v>30</v>
      </c>
      <c r="H75" s="234"/>
      <c r="I75" s="201">
        <f t="shared" si="54"/>
        <v>0</v>
      </c>
      <c r="J75" s="235"/>
      <c r="K75" s="234"/>
      <c r="L75" s="201">
        <f t="shared" si="55"/>
        <v>0</v>
      </c>
      <c r="M75" s="235"/>
      <c r="N75" s="234"/>
      <c r="O75" s="201">
        <f t="shared" si="56"/>
        <v>0</v>
      </c>
      <c r="P75" s="235"/>
      <c r="Q75" s="234">
        <v>107819</v>
      </c>
      <c r="R75" s="201">
        <f t="shared" si="57"/>
        <v>0</v>
      </c>
      <c r="S75" s="235">
        <v>107819</v>
      </c>
      <c r="T75" s="234"/>
      <c r="U75" s="201">
        <f t="shared" si="58"/>
        <v>0</v>
      </c>
      <c r="V75" s="235"/>
      <c r="W75" s="234"/>
      <c r="X75" s="201">
        <f t="shared" si="59"/>
        <v>0</v>
      </c>
      <c r="Y75" s="254"/>
      <c r="Z75" s="234"/>
      <c r="AA75" s="201">
        <f t="shared" si="60"/>
        <v>0</v>
      </c>
      <c r="AB75" s="235"/>
      <c r="AC75" s="234"/>
      <c r="AD75" s="201">
        <f t="shared" si="61"/>
        <v>0</v>
      </c>
      <c r="AE75" s="235"/>
      <c r="AF75" s="234"/>
      <c r="AG75" s="201">
        <f t="shared" si="62"/>
        <v>0</v>
      </c>
      <c r="AH75" s="235"/>
      <c r="AI75" s="229"/>
      <c r="AJ75" s="205" t="s">
        <v>32</v>
      </c>
    </row>
    <row r="76" spans="1:36" ht="13.5" customHeight="1">
      <c r="A76" s="359"/>
      <c r="B76" s="367"/>
      <c r="C76" s="361"/>
      <c r="D76" s="363"/>
      <c r="E76" s="365"/>
      <c r="F76" s="367"/>
      <c r="G76" s="222" t="s">
        <v>31</v>
      </c>
      <c r="H76" s="234"/>
      <c r="I76" s="201">
        <f t="shared" si="54"/>
        <v>0</v>
      </c>
      <c r="J76" s="235"/>
      <c r="K76" s="234"/>
      <c r="L76" s="201">
        <f t="shared" si="55"/>
        <v>0</v>
      </c>
      <c r="M76" s="235"/>
      <c r="N76" s="234"/>
      <c r="O76" s="201">
        <f t="shared" si="56"/>
        <v>0</v>
      </c>
      <c r="P76" s="235"/>
      <c r="Q76" s="234"/>
      <c r="R76" s="201">
        <f t="shared" si="57"/>
        <v>0</v>
      </c>
      <c r="S76" s="235"/>
      <c r="T76" s="234"/>
      <c r="U76" s="201">
        <f t="shared" si="58"/>
        <v>0</v>
      </c>
      <c r="V76" s="235"/>
      <c r="W76" s="234">
        <v>156181</v>
      </c>
      <c r="X76" s="201">
        <f t="shared" si="59"/>
        <v>156181</v>
      </c>
      <c r="Y76" s="254"/>
      <c r="Z76" s="234"/>
      <c r="AA76" s="201">
        <f t="shared" si="60"/>
        <v>0</v>
      </c>
      <c r="AB76" s="235"/>
      <c r="AC76" s="234"/>
      <c r="AD76" s="201">
        <f t="shared" si="61"/>
        <v>0</v>
      </c>
      <c r="AE76" s="235"/>
      <c r="AF76" s="234"/>
      <c r="AG76" s="201">
        <f t="shared" si="62"/>
        <v>0</v>
      </c>
      <c r="AH76" s="235"/>
      <c r="AI76" s="229"/>
      <c r="AJ76" s="204">
        <f>SUM(I73:I81,L73:L81,O73:O81,R73:R81,U73:U81,X73:X81,AA73:AA81,AD73:AD81,AG73:AG81)</f>
        <v>1740181</v>
      </c>
    </row>
    <row r="77" spans="1:36" ht="13.5" customHeight="1">
      <c r="A77" s="359"/>
      <c r="B77" s="367"/>
      <c r="C77" s="361"/>
      <c r="D77" s="363"/>
      <c r="E77" s="365"/>
      <c r="F77" s="367"/>
      <c r="G77" s="222" t="s">
        <v>33</v>
      </c>
      <c r="H77" s="234"/>
      <c r="I77" s="201">
        <f t="shared" si="54"/>
        <v>0</v>
      </c>
      <c r="J77" s="235"/>
      <c r="K77" s="234"/>
      <c r="L77" s="201">
        <f t="shared" si="55"/>
        <v>0</v>
      </c>
      <c r="M77" s="235"/>
      <c r="N77" s="234"/>
      <c r="O77" s="201">
        <f t="shared" si="56"/>
        <v>0</v>
      </c>
      <c r="P77" s="235"/>
      <c r="Q77" s="234"/>
      <c r="R77" s="201">
        <f t="shared" si="57"/>
        <v>0</v>
      </c>
      <c r="S77" s="235"/>
      <c r="T77" s="234"/>
      <c r="U77" s="201">
        <f t="shared" si="58"/>
        <v>0</v>
      </c>
      <c r="V77" s="235"/>
      <c r="W77" s="234">
        <v>352000</v>
      </c>
      <c r="X77" s="201">
        <f t="shared" si="59"/>
        <v>352000</v>
      </c>
      <c r="Y77" s="254"/>
      <c r="Z77" s="234"/>
      <c r="AA77" s="201">
        <f t="shared" si="60"/>
        <v>0</v>
      </c>
      <c r="AB77" s="235"/>
      <c r="AC77" s="234"/>
      <c r="AD77" s="201">
        <f t="shared" si="61"/>
        <v>0</v>
      </c>
      <c r="AE77" s="235"/>
      <c r="AF77" s="234"/>
      <c r="AG77" s="201">
        <f t="shared" si="62"/>
        <v>0</v>
      </c>
      <c r="AH77" s="235"/>
      <c r="AI77" s="229"/>
      <c r="AJ77" s="205" t="s">
        <v>36</v>
      </c>
    </row>
    <row r="78" spans="1:36" ht="13.5" customHeight="1">
      <c r="A78" s="359"/>
      <c r="B78" s="367"/>
      <c r="C78" s="361"/>
      <c r="D78" s="363"/>
      <c r="E78" s="365"/>
      <c r="F78" s="367"/>
      <c r="G78" s="222" t="s">
        <v>34</v>
      </c>
      <c r="H78" s="234"/>
      <c r="I78" s="201">
        <f t="shared" si="54"/>
        <v>0</v>
      </c>
      <c r="J78" s="235"/>
      <c r="K78" s="234"/>
      <c r="L78" s="201">
        <f t="shared" si="55"/>
        <v>0</v>
      </c>
      <c r="M78" s="235"/>
      <c r="N78" s="234"/>
      <c r="O78" s="201">
        <f t="shared" si="56"/>
        <v>0</v>
      </c>
      <c r="P78" s="235"/>
      <c r="Q78" s="234"/>
      <c r="R78" s="201">
        <f t="shared" si="57"/>
        <v>0</v>
      </c>
      <c r="S78" s="235"/>
      <c r="T78" s="234"/>
      <c r="U78" s="201">
        <f t="shared" si="58"/>
        <v>0</v>
      </c>
      <c r="V78" s="235"/>
      <c r="W78" s="234"/>
      <c r="X78" s="201">
        <f t="shared" si="59"/>
        <v>0</v>
      </c>
      <c r="Y78" s="254"/>
      <c r="Z78" s="234">
        <v>1232000</v>
      </c>
      <c r="AA78" s="201">
        <f t="shared" si="60"/>
        <v>1232000</v>
      </c>
      <c r="AB78" s="235"/>
      <c r="AC78" s="234"/>
      <c r="AD78" s="201">
        <f t="shared" si="61"/>
        <v>0</v>
      </c>
      <c r="AE78" s="235"/>
      <c r="AF78" s="234"/>
      <c r="AG78" s="201">
        <f t="shared" si="62"/>
        <v>0</v>
      </c>
      <c r="AH78" s="235"/>
      <c r="AI78" s="229"/>
      <c r="AJ78" s="204">
        <f>SUM(J73:J81,M73:M81,P73:P81,S73:S81,V73:V81,Y73:Y81,AB73:AB81,AE73:AE81,AH73:AH81)</f>
        <v>107819</v>
      </c>
    </row>
    <row r="79" spans="1:36" ht="13.5" customHeight="1">
      <c r="A79" s="359"/>
      <c r="B79" s="367"/>
      <c r="C79" s="361"/>
      <c r="D79" s="363"/>
      <c r="E79" s="365"/>
      <c r="F79" s="367"/>
      <c r="G79" s="222" t="s">
        <v>35</v>
      </c>
      <c r="H79" s="234"/>
      <c r="I79" s="201">
        <f t="shared" si="54"/>
        <v>0</v>
      </c>
      <c r="J79" s="235"/>
      <c r="K79" s="234"/>
      <c r="L79" s="201">
        <f t="shared" si="55"/>
        <v>0</v>
      </c>
      <c r="M79" s="235"/>
      <c r="N79" s="234"/>
      <c r="O79" s="201">
        <f t="shared" si="56"/>
        <v>0</v>
      </c>
      <c r="P79" s="235"/>
      <c r="Q79" s="234"/>
      <c r="R79" s="201">
        <f t="shared" si="57"/>
        <v>0</v>
      </c>
      <c r="S79" s="235"/>
      <c r="T79" s="234"/>
      <c r="U79" s="201">
        <f t="shared" si="58"/>
        <v>0</v>
      </c>
      <c r="V79" s="235"/>
      <c r="W79" s="234"/>
      <c r="X79" s="201">
        <f t="shared" si="59"/>
        <v>0</v>
      </c>
      <c r="Y79" s="254"/>
      <c r="Z79" s="234"/>
      <c r="AA79" s="201">
        <f t="shared" si="60"/>
        <v>0</v>
      </c>
      <c r="AB79" s="235"/>
      <c r="AC79" s="234"/>
      <c r="AD79" s="201">
        <f t="shared" si="61"/>
        <v>0</v>
      </c>
      <c r="AE79" s="235"/>
      <c r="AF79" s="234"/>
      <c r="AG79" s="201">
        <f t="shared" si="62"/>
        <v>0</v>
      </c>
      <c r="AH79" s="235"/>
      <c r="AI79" s="229"/>
      <c r="AJ79" s="205" t="s">
        <v>40</v>
      </c>
    </row>
    <row r="80" spans="1:36" ht="13.5" customHeight="1">
      <c r="A80" s="359"/>
      <c r="B80" s="367"/>
      <c r="C80" s="361"/>
      <c r="D80" s="363"/>
      <c r="E80" s="365"/>
      <c r="F80" s="367"/>
      <c r="G80" s="222" t="s">
        <v>37</v>
      </c>
      <c r="H80" s="234"/>
      <c r="I80" s="201">
        <f t="shared" si="54"/>
        <v>0</v>
      </c>
      <c r="J80" s="235"/>
      <c r="K80" s="234"/>
      <c r="L80" s="201">
        <f t="shared" si="55"/>
        <v>0</v>
      </c>
      <c r="M80" s="235"/>
      <c r="N80" s="234"/>
      <c r="O80" s="201">
        <f t="shared" si="56"/>
        <v>0</v>
      </c>
      <c r="P80" s="235"/>
      <c r="Q80" s="234"/>
      <c r="R80" s="201">
        <f t="shared" si="57"/>
        <v>0</v>
      </c>
      <c r="S80" s="235"/>
      <c r="T80" s="234"/>
      <c r="U80" s="201">
        <f t="shared" si="58"/>
        <v>0</v>
      </c>
      <c r="V80" s="235"/>
      <c r="W80" s="234"/>
      <c r="X80" s="201">
        <f t="shared" si="59"/>
        <v>0</v>
      </c>
      <c r="Y80" s="254"/>
      <c r="Z80" s="234"/>
      <c r="AA80" s="201">
        <f t="shared" si="60"/>
        <v>0</v>
      </c>
      <c r="AB80" s="235"/>
      <c r="AC80" s="234"/>
      <c r="AD80" s="201">
        <f t="shared" si="61"/>
        <v>0</v>
      </c>
      <c r="AE80" s="235"/>
      <c r="AF80" s="234"/>
      <c r="AG80" s="201">
        <f t="shared" si="62"/>
        <v>0</v>
      </c>
      <c r="AH80" s="235"/>
      <c r="AI80" s="229"/>
      <c r="AJ80" s="206">
        <f>AJ78/AJ74</f>
        <v>5.8343614718614718E-2</v>
      </c>
    </row>
    <row r="81" spans="1:36" ht="13.5" customHeight="1" thickBot="1">
      <c r="A81" s="360"/>
      <c r="B81" s="368"/>
      <c r="C81" s="362"/>
      <c r="D81" s="364"/>
      <c r="E81" s="366"/>
      <c r="F81" s="368"/>
      <c r="G81" s="223" t="s">
        <v>38</v>
      </c>
      <c r="H81" s="236"/>
      <c r="I81" s="207">
        <f t="shared" si="54"/>
        <v>0</v>
      </c>
      <c r="J81" s="237"/>
      <c r="K81" s="236"/>
      <c r="L81" s="207">
        <f t="shared" si="55"/>
        <v>0</v>
      </c>
      <c r="M81" s="237"/>
      <c r="N81" s="236"/>
      <c r="O81" s="207">
        <f t="shared" si="56"/>
        <v>0</v>
      </c>
      <c r="P81" s="237"/>
      <c r="Q81" s="236"/>
      <c r="R81" s="207">
        <f t="shared" si="57"/>
        <v>0</v>
      </c>
      <c r="S81" s="237"/>
      <c r="T81" s="236"/>
      <c r="U81" s="207">
        <f t="shared" si="58"/>
        <v>0</v>
      </c>
      <c r="V81" s="237"/>
      <c r="W81" s="236"/>
      <c r="X81" s="207">
        <f t="shared" si="59"/>
        <v>0</v>
      </c>
      <c r="Y81" s="255"/>
      <c r="Z81" s="236"/>
      <c r="AA81" s="207">
        <f t="shared" si="60"/>
        <v>0</v>
      </c>
      <c r="AB81" s="237"/>
      <c r="AC81" s="236"/>
      <c r="AD81" s="207">
        <f t="shared" si="61"/>
        <v>0</v>
      </c>
      <c r="AE81" s="237"/>
      <c r="AF81" s="236"/>
      <c r="AG81" s="207">
        <f t="shared" si="62"/>
        <v>0</v>
      </c>
      <c r="AH81" s="237"/>
      <c r="AI81" s="230"/>
      <c r="AJ81" s="208"/>
    </row>
    <row r="82" spans="1:36" ht="15" customHeight="1">
      <c r="A82" s="353" t="s">
        <v>17</v>
      </c>
      <c r="B82" s="355" t="s">
        <v>13</v>
      </c>
      <c r="C82" s="355" t="s">
        <v>14</v>
      </c>
      <c r="D82" s="355" t="s">
        <v>157</v>
      </c>
      <c r="E82" s="355" t="s">
        <v>16</v>
      </c>
      <c r="F82" s="347" t="s">
        <v>17</v>
      </c>
      <c r="G82" s="357" t="s">
        <v>18</v>
      </c>
      <c r="H82" s="351" t="s">
        <v>19</v>
      </c>
      <c r="I82" s="347" t="s">
        <v>20</v>
      </c>
      <c r="J82" s="349" t="s">
        <v>21</v>
      </c>
      <c r="K82" s="351" t="s">
        <v>19</v>
      </c>
      <c r="L82" s="347" t="s">
        <v>20</v>
      </c>
      <c r="M82" s="349" t="s">
        <v>21</v>
      </c>
      <c r="N82" s="351" t="s">
        <v>19</v>
      </c>
      <c r="O82" s="347" t="s">
        <v>20</v>
      </c>
      <c r="P82" s="349" t="s">
        <v>21</v>
      </c>
      <c r="Q82" s="351" t="s">
        <v>19</v>
      </c>
      <c r="R82" s="347" t="s">
        <v>20</v>
      </c>
      <c r="S82" s="349" t="s">
        <v>21</v>
      </c>
      <c r="T82" s="351" t="s">
        <v>19</v>
      </c>
      <c r="U82" s="347" t="s">
        <v>20</v>
      </c>
      <c r="V82" s="349" t="s">
        <v>21</v>
      </c>
      <c r="W82" s="351" t="s">
        <v>19</v>
      </c>
      <c r="X82" s="347" t="s">
        <v>20</v>
      </c>
      <c r="Y82" s="369" t="s">
        <v>21</v>
      </c>
      <c r="Z82" s="351" t="s">
        <v>19</v>
      </c>
      <c r="AA82" s="347" t="s">
        <v>20</v>
      </c>
      <c r="AB82" s="349" t="s">
        <v>21</v>
      </c>
      <c r="AC82" s="351" t="s">
        <v>19</v>
      </c>
      <c r="AD82" s="347" t="s">
        <v>20</v>
      </c>
      <c r="AE82" s="349" t="s">
        <v>21</v>
      </c>
      <c r="AF82" s="351" t="s">
        <v>19</v>
      </c>
      <c r="AG82" s="347" t="s">
        <v>20</v>
      </c>
      <c r="AH82" s="349" t="s">
        <v>21</v>
      </c>
      <c r="AI82" s="371" t="s">
        <v>19</v>
      </c>
      <c r="AJ82" s="379" t="s">
        <v>22</v>
      </c>
    </row>
    <row r="83" spans="1:36" ht="15" customHeight="1">
      <c r="A83" s="354"/>
      <c r="B83" s="356"/>
      <c r="C83" s="356"/>
      <c r="D83" s="356"/>
      <c r="E83" s="356"/>
      <c r="F83" s="348"/>
      <c r="G83" s="358"/>
      <c r="H83" s="352"/>
      <c r="I83" s="348"/>
      <c r="J83" s="350"/>
      <c r="K83" s="352"/>
      <c r="L83" s="348"/>
      <c r="M83" s="350"/>
      <c r="N83" s="352"/>
      <c r="O83" s="348"/>
      <c r="P83" s="350"/>
      <c r="Q83" s="352"/>
      <c r="R83" s="348"/>
      <c r="S83" s="350"/>
      <c r="T83" s="352"/>
      <c r="U83" s="348"/>
      <c r="V83" s="350"/>
      <c r="W83" s="352"/>
      <c r="X83" s="348"/>
      <c r="Y83" s="370"/>
      <c r="Z83" s="352"/>
      <c r="AA83" s="348"/>
      <c r="AB83" s="350"/>
      <c r="AC83" s="352"/>
      <c r="AD83" s="348"/>
      <c r="AE83" s="350"/>
      <c r="AF83" s="352"/>
      <c r="AG83" s="348"/>
      <c r="AH83" s="350"/>
      <c r="AI83" s="372"/>
      <c r="AJ83" s="380"/>
    </row>
    <row r="84" spans="1:36" ht="15" customHeight="1">
      <c r="A84" s="359" t="s">
        <v>113</v>
      </c>
      <c r="B84" s="367" t="s">
        <v>179</v>
      </c>
      <c r="C84" s="361">
        <v>162</v>
      </c>
      <c r="D84" s="363" t="s">
        <v>180</v>
      </c>
      <c r="E84" s="365" t="s">
        <v>181</v>
      </c>
      <c r="F84" s="367" t="s">
        <v>113</v>
      </c>
      <c r="G84" s="222" t="s">
        <v>27</v>
      </c>
      <c r="H84" s="234"/>
      <c r="I84" s="201">
        <f t="shared" ref="I84:I92" si="63">H84-J84</f>
        <v>0</v>
      </c>
      <c r="J84" s="235"/>
      <c r="K84" s="234"/>
      <c r="L84" s="201">
        <f t="shared" ref="L84:L92" si="64">K84-M84</f>
        <v>0</v>
      </c>
      <c r="M84" s="235"/>
      <c r="N84" s="234"/>
      <c r="O84" s="201">
        <f t="shared" ref="O84:O92" si="65">N84-P84</f>
        <v>0</v>
      </c>
      <c r="P84" s="235"/>
      <c r="Q84" s="234"/>
      <c r="R84" s="201">
        <f t="shared" ref="R84:R92" si="66">Q84-S84</f>
        <v>0</v>
      </c>
      <c r="S84" s="235"/>
      <c r="T84" s="234"/>
      <c r="U84" s="201">
        <f t="shared" ref="U84:U92" si="67">T84-V84</f>
        <v>0</v>
      </c>
      <c r="V84" s="235"/>
      <c r="W84" s="234"/>
      <c r="X84" s="201">
        <f t="shared" ref="X84:X92" si="68">W84-Y84</f>
        <v>0</v>
      </c>
      <c r="Y84" s="254"/>
      <c r="Z84" s="234"/>
      <c r="AA84" s="201">
        <f t="shared" ref="AA84:AA92" si="69">Z84-AB84</f>
        <v>0</v>
      </c>
      <c r="AB84" s="235"/>
      <c r="AC84" s="234"/>
      <c r="AD84" s="201">
        <f t="shared" ref="AD84:AD92" si="70">AC84-AE84</f>
        <v>0</v>
      </c>
      <c r="AE84" s="235"/>
      <c r="AF84" s="234"/>
      <c r="AG84" s="201">
        <f t="shared" ref="AG84:AG92" si="71">AF84-AH84</f>
        <v>0</v>
      </c>
      <c r="AH84" s="235"/>
      <c r="AI84" s="229"/>
      <c r="AJ84" s="203" t="s">
        <v>28</v>
      </c>
    </row>
    <row r="85" spans="1:36">
      <c r="A85" s="359"/>
      <c r="B85" s="367"/>
      <c r="C85" s="361"/>
      <c r="D85" s="363"/>
      <c r="E85" s="365"/>
      <c r="F85" s="367"/>
      <c r="G85" s="222" t="s">
        <v>29</v>
      </c>
      <c r="H85" s="234"/>
      <c r="I85" s="201">
        <f t="shared" si="63"/>
        <v>0</v>
      </c>
      <c r="J85" s="235"/>
      <c r="K85" s="234"/>
      <c r="L85" s="201">
        <f t="shared" si="64"/>
        <v>0</v>
      </c>
      <c r="M85" s="235"/>
      <c r="N85" s="234"/>
      <c r="O85" s="201">
        <f t="shared" si="65"/>
        <v>0</v>
      </c>
      <c r="P85" s="235"/>
      <c r="Q85" s="234"/>
      <c r="R85" s="201">
        <f t="shared" si="66"/>
        <v>0</v>
      </c>
      <c r="S85" s="235"/>
      <c r="T85" s="234"/>
      <c r="U85" s="201">
        <f t="shared" si="67"/>
        <v>0</v>
      </c>
      <c r="V85" s="235"/>
      <c r="W85" s="234"/>
      <c r="X85" s="201">
        <f t="shared" si="68"/>
        <v>0</v>
      </c>
      <c r="Y85" s="254"/>
      <c r="Z85" s="234"/>
      <c r="AA85" s="201">
        <f t="shared" si="69"/>
        <v>0</v>
      </c>
      <c r="AB85" s="235"/>
      <c r="AC85" s="234"/>
      <c r="AD85" s="201">
        <f t="shared" si="70"/>
        <v>0</v>
      </c>
      <c r="AE85" s="235"/>
      <c r="AF85" s="234"/>
      <c r="AG85" s="201">
        <f t="shared" si="71"/>
        <v>0</v>
      </c>
      <c r="AH85" s="235"/>
      <c r="AI85" s="229"/>
      <c r="AJ85" s="204">
        <f>SUM(H84:H92,K84:K92,N84:N92,Q84:Q92,T84:T92,W84:W92,Z84:Z92,AC84:AC92,AF84:AF92)</f>
        <v>10365596</v>
      </c>
    </row>
    <row r="86" spans="1:36">
      <c r="A86" s="359"/>
      <c r="B86" s="367"/>
      <c r="C86" s="361"/>
      <c r="D86" s="363"/>
      <c r="E86" s="365"/>
      <c r="F86" s="367"/>
      <c r="G86" s="222" t="s">
        <v>30</v>
      </c>
      <c r="H86" s="234"/>
      <c r="I86" s="201">
        <f t="shared" si="63"/>
        <v>0</v>
      </c>
      <c r="J86" s="235"/>
      <c r="K86" s="234"/>
      <c r="L86" s="201">
        <f t="shared" si="64"/>
        <v>0</v>
      </c>
      <c r="M86" s="235"/>
      <c r="N86" s="234"/>
      <c r="O86" s="201">
        <f t="shared" si="65"/>
        <v>0</v>
      </c>
      <c r="P86" s="235"/>
      <c r="Q86" s="234"/>
      <c r="R86" s="201">
        <f t="shared" si="66"/>
        <v>0</v>
      </c>
      <c r="S86" s="235"/>
      <c r="T86" s="234"/>
      <c r="U86" s="201">
        <f t="shared" si="67"/>
        <v>0</v>
      </c>
      <c r="V86" s="235"/>
      <c r="W86" s="234"/>
      <c r="X86" s="201">
        <f t="shared" si="68"/>
        <v>0</v>
      </c>
      <c r="Y86" s="254"/>
      <c r="Z86" s="234"/>
      <c r="AA86" s="201">
        <f t="shared" si="69"/>
        <v>0</v>
      </c>
      <c r="AB86" s="235"/>
      <c r="AC86" s="234"/>
      <c r="AD86" s="201">
        <f t="shared" si="70"/>
        <v>0</v>
      </c>
      <c r="AE86" s="235"/>
      <c r="AF86" s="234"/>
      <c r="AG86" s="201">
        <f t="shared" si="71"/>
        <v>0</v>
      </c>
      <c r="AH86" s="235"/>
      <c r="AI86" s="229"/>
      <c r="AJ86" s="205" t="s">
        <v>32</v>
      </c>
    </row>
    <row r="87" spans="1:36">
      <c r="A87" s="359"/>
      <c r="B87" s="367"/>
      <c r="C87" s="361"/>
      <c r="D87" s="363"/>
      <c r="E87" s="365"/>
      <c r="F87" s="367"/>
      <c r="G87" s="222" t="s">
        <v>31</v>
      </c>
      <c r="H87" s="234"/>
      <c r="I87" s="201">
        <f t="shared" si="63"/>
        <v>0</v>
      </c>
      <c r="J87" s="235"/>
      <c r="K87" s="234"/>
      <c r="L87" s="201">
        <f t="shared" si="64"/>
        <v>0</v>
      </c>
      <c r="M87" s="235"/>
      <c r="N87" s="234"/>
      <c r="O87" s="201">
        <f t="shared" si="65"/>
        <v>0</v>
      </c>
      <c r="P87" s="235"/>
      <c r="Q87" s="234"/>
      <c r="R87" s="201">
        <f t="shared" si="66"/>
        <v>0</v>
      </c>
      <c r="S87" s="235"/>
      <c r="T87" s="234"/>
      <c r="U87" s="201">
        <f t="shared" si="67"/>
        <v>0</v>
      </c>
      <c r="V87" s="235"/>
      <c r="W87" s="234"/>
      <c r="X87" s="201">
        <f t="shared" si="68"/>
        <v>0</v>
      </c>
      <c r="Y87" s="254"/>
      <c r="Z87" s="234"/>
      <c r="AA87" s="201">
        <f t="shared" si="69"/>
        <v>0</v>
      </c>
      <c r="AB87" s="235"/>
      <c r="AC87" s="234"/>
      <c r="AD87" s="201">
        <f t="shared" si="70"/>
        <v>0</v>
      </c>
      <c r="AE87" s="235"/>
      <c r="AF87" s="234"/>
      <c r="AG87" s="201">
        <f t="shared" si="71"/>
        <v>0</v>
      </c>
      <c r="AH87" s="235"/>
      <c r="AI87" s="229"/>
      <c r="AJ87" s="204">
        <f>SUM(I84:I92,L84:L92,O84:O92,R84:R92,U84:U92,X84:X92,AA84:AA92,AD84:AD92,AG84:AG92)</f>
        <v>4942311</v>
      </c>
    </row>
    <row r="88" spans="1:36">
      <c r="A88" s="359"/>
      <c r="B88" s="367"/>
      <c r="C88" s="361"/>
      <c r="D88" s="363"/>
      <c r="E88" s="365"/>
      <c r="F88" s="367"/>
      <c r="G88" s="222" t="s">
        <v>33</v>
      </c>
      <c r="H88" s="234"/>
      <c r="I88" s="201">
        <f t="shared" si="63"/>
        <v>0</v>
      </c>
      <c r="J88" s="235"/>
      <c r="K88" s="234"/>
      <c r="L88" s="201">
        <f t="shared" si="64"/>
        <v>0</v>
      </c>
      <c r="M88" s="235"/>
      <c r="N88" s="234"/>
      <c r="O88" s="201">
        <f t="shared" si="65"/>
        <v>0</v>
      </c>
      <c r="P88" s="235"/>
      <c r="Q88" s="234"/>
      <c r="R88" s="201">
        <f t="shared" si="66"/>
        <v>0</v>
      </c>
      <c r="S88" s="235"/>
      <c r="T88" s="234"/>
      <c r="U88" s="201">
        <f t="shared" si="67"/>
        <v>0</v>
      </c>
      <c r="V88" s="235"/>
      <c r="W88" s="234"/>
      <c r="X88" s="201">
        <f t="shared" si="68"/>
        <v>0</v>
      </c>
      <c r="Y88" s="254"/>
      <c r="Z88" s="234"/>
      <c r="AA88" s="201">
        <f t="shared" si="69"/>
        <v>0</v>
      </c>
      <c r="AB88" s="235"/>
      <c r="AC88" s="234"/>
      <c r="AD88" s="201">
        <f t="shared" si="70"/>
        <v>0</v>
      </c>
      <c r="AE88" s="235"/>
      <c r="AF88" s="234"/>
      <c r="AG88" s="201">
        <f t="shared" si="71"/>
        <v>0</v>
      </c>
      <c r="AH88" s="235"/>
      <c r="AI88" s="229"/>
      <c r="AJ88" s="205" t="s">
        <v>36</v>
      </c>
    </row>
    <row r="89" spans="1:36">
      <c r="A89" s="359"/>
      <c r="B89" s="367"/>
      <c r="C89" s="361"/>
      <c r="D89" s="363"/>
      <c r="E89" s="365"/>
      <c r="F89" s="367"/>
      <c r="G89" s="222" t="s">
        <v>34</v>
      </c>
      <c r="H89" s="234"/>
      <c r="I89" s="201">
        <f t="shared" si="63"/>
        <v>0</v>
      </c>
      <c r="J89" s="235"/>
      <c r="K89" s="234"/>
      <c r="L89" s="201">
        <f t="shared" si="64"/>
        <v>0</v>
      </c>
      <c r="M89" s="235"/>
      <c r="N89" s="234"/>
      <c r="O89" s="201">
        <f t="shared" si="65"/>
        <v>0</v>
      </c>
      <c r="P89" s="235"/>
      <c r="Q89" s="234"/>
      <c r="R89" s="201">
        <f t="shared" si="66"/>
        <v>0</v>
      </c>
      <c r="S89" s="235"/>
      <c r="T89" s="234"/>
      <c r="U89" s="201">
        <f t="shared" si="67"/>
        <v>0</v>
      </c>
      <c r="V89" s="235"/>
      <c r="W89" s="234"/>
      <c r="X89" s="201">
        <f t="shared" si="68"/>
        <v>0</v>
      </c>
      <c r="Y89" s="254"/>
      <c r="Z89" s="234"/>
      <c r="AA89" s="201">
        <f t="shared" si="69"/>
        <v>0</v>
      </c>
      <c r="AB89" s="235"/>
      <c r="AC89" s="234"/>
      <c r="AD89" s="201">
        <f t="shared" si="70"/>
        <v>0</v>
      </c>
      <c r="AE89" s="235"/>
      <c r="AF89" s="234"/>
      <c r="AG89" s="201">
        <f t="shared" si="71"/>
        <v>0</v>
      </c>
      <c r="AH89" s="235"/>
      <c r="AI89" s="229"/>
      <c r="AJ89" s="204">
        <f>SUM(J84:J92,M84:M92,P84:P92,S84:S92,V84:V92,Y84:Y92,AB84:AB92,AE84:AE92,AH84:AH92)</f>
        <v>5423285</v>
      </c>
    </row>
    <row r="90" spans="1:36">
      <c r="A90" s="359"/>
      <c r="B90" s="367"/>
      <c r="C90" s="361"/>
      <c r="D90" s="363"/>
      <c r="E90" s="365"/>
      <c r="F90" s="367"/>
      <c r="G90" s="222" t="s">
        <v>35</v>
      </c>
      <c r="H90" s="234">
        <v>1010000</v>
      </c>
      <c r="I90" s="201">
        <f t="shared" si="63"/>
        <v>0</v>
      </c>
      <c r="J90" s="235">
        <v>1010000</v>
      </c>
      <c r="K90" s="234">
        <v>1060500</v>
      </c>
      <c r="L90" s="201">
        <f t="shared" si="64"/>
        <v>0</v>
      </c>
      <c r="M90" s="235">
        <v>1060500</v>
      </c>
      <c r="N90" s="234">
        <v>1092315</v>
      </c>
      <c r="O90" s="201">
        <f t="shared" si="65"/>
        <v>0</v>
      </c>
      <c r="P90" s="235">
        <v>1092315</v>
      </c>
      <c r="Q90" s="234">
        <v>1113532</v>
      </c>
      <c r="R90" s="201">
        <f t="shared" si="66"/>
        <v>0</v>
      </c>
      <c r="S90" s="235">
        <v>1113532</v>
      </c>
      <c r="T90" s="234">
        <v>1146938</v>
      </c>
      <c r="U90" s="201">
        <f t="shared" si="67"/>
        <v>0</v>
      </c>
      <c r="V90" s="235">
        <v>1146938</v>
      </c>
      <c r="W90" s="234">
        <v>1181346</v>
      </c>
      <c r="X90" s="201">
        <f t="shared" si="68"/>
        <v>1181346</v>
      </c>
      <c r="Y90" s="254"/>
      <c r="Z90" s="234">
        <v>1216786</v>
      </c>
      <c r="AA90" s="201">
        <f t="shared" si="69"/>
        <v>1216786</v>
      </c>
      <c r="AB90" s="235"/>
      <c r="AC90" s="234">
        <v>1253290</v>
      </c>
      <c r="AD90" s="201">
        <f t="shared" si="70"/>
        <v>1253290</v>
      </c>
      <c r="AE90" s="235"/>
      <c r="AF90" s="234">
        <v>1290889</v>
      </c>
      <c r="AG90" s="201">
        <f t="shared" si="71"/>
        <v>1290889</v>
      </c>
      <c r="AH90" s="235"/>
      <c r="AI90" s="229"/>
      <c r="AJ90" s="205" t="s">
        <v>40</v>
      </c>
    </row>
    <row r="91" spans="1:36">
      <c r="A91" s="359"/>
      <c r="B91" s="367"/>
      <c r="C91" s="361"/>
      <c r="D91" s="363"/>
      <c r="E91" s="365"/>
      <c r="F91" s="367"/>
      <c r="G91" s="222" t="s">
        <v>37</v>
      </c>
      <c r="H91" s="234"/>
      <c r="I91" s="201">
        <f t="shared" si="63"/>
        <v>0</v>
      </c>
      <c r="J91" s="235"/>
      <c r="K91" s="234"/>
      <c r="L91" s="201">
        <f t="shared" si="64"/>
        <v>0</v>
      </c>
      <c r="M91" s="235"/>
      <c r="N91" s="234"/>
      <c r="O91" s="201">
        <f t="shared" si="65"/>
        <v>0</v>
      </c>
      <c r="P91" s="235"/>
      <c r="Q91" s="234"/>
      <c r="R91" s="201">
        <f t="shared" si="66"/>
        <v>0</v>
      </c>
      <c r="S91" s="235"/>
      <c r="T91" s="234"/>
      <c r="U91" s="201">
        <f t="shared" si="67"/>
        <v>0</v>
      </c>
      <c r="V91" s="235"/>
      <c r="W91" s="234"/>
      <c r="X91" s="201">
        <f t="shared" si="68"/>
        <v>0</v>
      </c>
      <c r="Y91" s="254"/>
      <c r="Z91" s="234"/>
      <c r="AA91" s="201">
        <f t="shared" si="69"/>
        <v>0</v>
      </c>
      <c r="AB91" s="235"/>
      <c r="AC91" s="234"/>
      <c r="AD91" s="201">
        <f t="shared" si="70"/>
        <v>0</v>
      </c>
      <c r="AE91" s="235"/>
      <c r="AF91" s="234"/>
      <c r="AG91" s="201">
        <f t="shared" si="71"/>
        <v>0</v>
      </c>
      <c r="AH91" s="235"/>
      <c r="AI91" s="229"/>
      <c r="AJ91" s="206">
        <f>AJ89/AJ85</f>
        <v>0.52320049903546306</v>
      </c>
    </row>
    <row r="92" spans="1:36" ht="15.75" thickBot="1">
      <c r="A92" s="360"/>
      <c r="B92" s="368"/>
      <c r="C92" s="362"/>
      <c r="D92" s="364"/>
      <c r="E92" s="366"/>
      <c r="F92" s="368"/>
      <c r="G92" s="223" t="s">
        <v>38</v>
      </c>
      <c r="H92" s="236"/>
      <c r="I92" s="207">
        <f t="shared" si="63"/>
        <v>0</v>
      </c>
      <c r="J92" s="237"/>
      <c r="K92" s="236"/>
      <c r="L92" s="207">
        <f t="shared" si="64"/>
        <v>0</v>
      </c>
      <c r="M92" s="237"/>
      <c r="N92" s="236"/>
      <c r="O92" s="207">
        <f t="shared" si="65"/>
        <v>0</v>
      </c>
      <c r="P92" s="237"/>
      <c r="Q92" s="236"/>
      <c r="R92" s="207">
        <f t="shared" si="66"/>
        <v>0</v>
      </c>
      <c r="S92" s="237"/>
      <c r="T92" s="236"/>
      <c r="U92" s="207">
        <f t="shared" si="67"/>
        <v>0</v>
      </c>
      <c r="V92" s="237"/>
      <c r="W92" s="236"/>
      <c r="X92" s="207">
        <f t="shared" si="68"/>
        <v>0</v>
      </c>
      <c r="Y92" s="255"/>
      <c r="Z92" s="236"/>
      <c r="AA92" s="207">
        <f t="shared" si="69"/>
        <v>0</v>
      </c>
      <c r="AB92" s="237"/>
      <c r="AC92" s="236"/>
      <c r="AD92" s="207">
        <f t="shared" si="70"/>
        <v>0</v>
      </c>
      <c r="AE92" s="237"/>
      <c r="AF92" s="236"/>
      <c r="AG92" s="207">
        <f t="shared" si="71"/>
        <v>0</v>
      </c>
      <c r="AH92" s="237"/>
      <c r="AI92" s="230"/>
      <c r="AJ92" s="208"/>
    </row>
    <row r="93" spans="1:36" ht="15" customHeight="1">
      <c r="A93" s="353" t="s">
        <v>17</v>
      </c>
      <c r="B93" s="355" t="s">
        <v>13</v>
      </c>
      <c r="C93" s="355" t="s">
        <v>14</v>
      </c>
      <c r="D93" s="355" t="s">
        <v>157</v>
      </c>
      <c r="E93" s="355" t="s">
        <v>16</v>
      </c>
      <c r="F93" s="347" t="s">
        <v>17</v>
      </c>
      <c r="G93" s="357" t="s">
        <v>18</v>
      </c>
      <c r="H93" s="351" t="s">
        <v>19</v>
      </c>
      <c r="I93" s="347" t="s">
        <v>20</v>
      </c>
      <c r="J93" s="349" t="s">
        <v>21</v>
      </c>
      <c r="K93" s="351" t="s">
        <v>19</v>
      </c>
      <c r="L93" s="347" t="s">
        <v>20</v>
      </c>
      <c r="M93" s="349" t="s">
        <v>21</v>
      </c>
      <c r="N93" s="351" t="s">
        <v>19</v>
      </c>
      <c r="O93" s="347" t="s">
        <v>20</v>
      </c>
      <c r="P93" s="349" t="s">
        <v>21</v>
      </c>
      <c r="Q93" s="351" t="s">
        <v>19</v>
      </c>
      <c r="R93" s="347" t="s">
        <v>20</v>
      </c>
      <c r="S93" s="349" t="s">
        <v>21</v>
      </c>
      <c r="T93" s="351" t="s">
        <v>19</v>
      </c>
      <c r="U93" s="347" t="s">
        <v>20</v>
      </c>
      <c r="V93" s="349" t="s">
        <v>21</v>
      </c>
      <c r="W93" s="351" t="s">
        <v>19</v>
      </c>
      <c r="X93" s="347" t="s">
        <v>20</v>
      </c>
      <c r="Y93" s="369" t="s">
        <v>21</v>
      </c>
      <c r="Z93" s="351" t="s">
        <v>19</v>
      </c>
      <c r="AA93" s="347" t="s">
        <v>20</v>
      </c>
      <c r="AB93" s="349" t="s">
        <v>21</v>
      </c>
      <c r="AC93" s="351" t="s">
        <v>19</v>
      </c>
      <c r="AD93" s="347" t="s">
        <v>20</v>
      </c>
      <c r="AE93" s="349" t="s">
        <v>21</v>
      </c>
      <c r="AF93" s="351" t="s">
        <v>19</v>
      </c>
      <c r="AG93" s="347" t="s">
        <v>20</v>
      </c>
      <c r="AH93" s="349" t="s">
        <v>21</v>
      </c>
      <c r="AI93" s="371" t="s">
        <v>19</v>
      </c>
      <c r="AJ93" s="379" t="s">
        <v>22</v>
      </c>
    </row>
    <row r="94" spans="1:36" ht="15" customHeight="1">
      <c r="A94" s="354"/>
      <c r="B94" s="356"/>
      <c r="C94" s="356"/>
      <c r="D94" s="356"/>
      <c r="E94" s="356"/>
      <c r="F94" s="348"/>
      <c r="G94" s="358"/>
      <c r="H94" s="352"/>
      <c r="I94" s="348"/>
      <c r="J94" s="350"/>
      <c r="K94" s="352"/>
      <c r="L94" s="348"/>
      <c r="M94" s="350"/>
      <c r="N94" s="352"/>
      <c r="O94" s="348"/>
      <c r="P94" s="350"/>
      <c r="Q94" s="352"/>
      <c r="R94" s="348"/>
      <c r="S94" s="350"/>
      <c r="T94" s="352"/>
      <c r="U94" s="348"/>
      <c r="V94" s="350"/>
      <c r="W94" s="352"/>
      <c r="X94" s="348"/>
      <c r="Y94" s="370"/>
      <c r="Z94" s="352"/>
      <c r="AA94" s="348"/>
      <c r="AB94" s="350"/>
      <c r="AC94" s="352"/>
      <c r="AD94" s="348"/>
      <c r="AE94" s="350"/>
      <c r="AF94" s="352"/>
      <c r="AG94" s="348"/>
      <c r="AH94" s="350"/>
      <c r="AI94" s="372"/>
      <c r="AJ94" s="380"/>
    </row>
    <row r="95" spans="1:36" ht="15" customHeight="1">
      <c r="A95" s="359" t="s">
        <v>182</v>
      </c>
      <c r="B95" s="367" t="s">
        <v>183</v>
      </c>
      <c r="C95" s="361">
        <v>188</v>
      </c>
      <c r="D95" s="363" t="s">
        <v>184</v>
      </c>
      <c r="E95" s="365" t="s">
        <v>185</v>
      </c>
      <c r="F95" s="367" t="s">
        <v>182</v>
      </c>
      <c r="G95" s="222" t="s">
        <v>27</v>
      </c>
      <c r="H95" s="234"/>
      <c r="I95" s="201">
        <f t="shared" ref="I95:I103" si="72">H95-J95</f>
        <v>0</v>
      </c>
      <c r="J95" s="235"/>
      <c r="K95" s="234"/>
      <c r="L95" s="201">
        <f t="shared" ref="L95:L103" si="73">K95-M95</f>
        <v>0</v>
      </c>
      <c r="M95" s="235"/>
      <c r="N95" s="234"/>
      <c r="O95" s="201">
        <f t="shared" ref="O95:O103" si="74">N95-P95</f>
        <v>0</v>
      </c>
      <c r="P95" s="235"/>
      <c r="Q95" s="234"/>
      <c r="R95" s="201">
        <f t="shared" ref="R95:R103" si="75">Q95-S95</f>
        <v>0</v>
      </c>
      <c r="S95" s="235"/>
      <c r="T95" s="234"/>
      <c r="U95" s="201">
        <f t="shared" ref="U95:U103" si="76">T95-V95</f>
        <v>0</v>
      </c>
      <c r="V95" s="235"/>
      <c r="W95" s="234"/>
      <c r="X95" s="201">
        <f t="shared" ref="X95:X103" si="77">W95-Y95</f>
        <v>0</v>
      </c>
      <c r="Y95" s="254"/>
      <c r="Z95" s="234"/>
      <c r="AA95" s="201">
        <f t="shared" ref="AA95:AA103" si="78">Z95-AB95</f>
        <v>0</v>
      </c>
      <c r="AB95" s="235"/>
      <c r="AC95" s="234"/>
      <c r="AD95" s="201">
        <f t="shared" ref="AD95:AD103" si="79">AC95-AE95</f>
        <v>0</v>
      </c>
      <c r="AE95" s="235"/>
      <c r="AF95" s="234"/>
      <c r="AG95" s="201">
        <f t="shared" ref="AG95:AG103" si="80">AF95-AH95</f>
        <v>0</v>
      </c>
      <c r="AH95" s="235"/>
      <c r="AI95" s="229"/>
      <c r="AJ95" s="203" t="s">
        <v>28</v>
      </c>
    </row>
    <row r="96" spans="1:36">
      <c r="A96" s="359"/>
      <c r="B96" s="367"/>
      <c r="C96" s="361"/>
      <c r="D96" s="363"/>
      <c r="E96" s="365"/>
      <c r="F96" s="367"/>
      <c r="G96" s="222" t="s">
        <v>29</v>
      </c>
      <c r="H96" s="234"/>
      <c r="I96" s="201">
        <f t="shared" si="72"/>
        <v>0</v>
      </c>
      <c r="J96" s="235"/>
      <c r="K96" s="234"/>
      <c r="L96" s="201">
        <f t="shared" si="73"/>
        <v>0</v>
      </c>
      <c r="M96" s="235"/>
      <c r="N96" s="234"/>
      <c r="O96" s="201">
        <f t="shared" si="74"/>
        <v>0</v>
      </c>
      <c r="P96" s="235"/>
      <c r="Q96" s="234"/>
      <c r="R96" s="201">
        <f t="shared" si="75"/>
        <v>0</v>
      </c>
      <c r="S96" s="235"/>
      <c r="T96" s="234"/>
      <c r="U96" s="201">
        <f t="shared" si="76"/>
        <v>0</v>
      </c>
      <c r="V96" s="235"/>
      <c r="W96" s="234"/>
      <c r="X96" s="201">
        <f t="shared" si="77"/>
        <v>0</v>
      </c>
      <c r="Y96" s="254"/>
      <c r="Z96" s="234"/>
      <c r="AA96" s="201">
        <f t="shared" si="78"/>
        <v>0</v>
      </c>
      <c r="AB96" s="235"/>
      <c r="AC96" s="234"/>
      <c r="AD96" s="201">
        <f t="shared" si="79"/>
        <v>0</v>
      </c>
      <c r="AE96" s="235"/>
      <c r="AF96" s="234"/>
      <c r="AG96" s="201">
        <f t="shared" si="80"/>
        <v>0</v>
      </c>
      <c r="AH96" s="235"/>
      <c r="AI96" s="229"/>
      <c r="AJ96" s="204">
        <f>SUM(H95:H103,K95:K103,N95:N103,Q95:Q103,T95:T103,W95:W103,Z95:Z103,AC95:AC103,AF95:AF103)</f>
        <v>8308000</v>
      </c>
    </row>
    <row r="97" spans="1:36">
      <c r="A97" s="359"/>
      <c r="B97" s="367"/>
      <c r="C97" s="361"/>
      <c r="D97" s="363"/>
      <c r="E97" s="365"/>
      <c r="F97" s="367"/>
      <c r="G97" s="222" t="s">
        <v>30</v>
      </c>
      <c r="H97" s="234">
        <v>250000</v>
      </c>
      <c r="I97" s="201">
        <f t="shared" si="72"/>
        <v>0</v>
      </c>
      <c r="J97" s="235">
        <v>250000</v>
      </c>
      <c r="K97" s="234"/>
      <c r="L97" s="201">
        <f t="shared" si="73"/>
        <v>0</v>
      </c>
      <c r="M97" s="235"/>
      <c r="N97" s="234"/>
      <c r="O97" s="201">
        <f t="shared" si="74"/>
        <v>0</v>
      </c>
      <c r="P97" s="235"/>
      <c r="Q97" s="234"/>
      <c r="R97" s="201">
        <f t="shared" si="75"/>
        <v>0</v>
      </c>
      <c r="S97" s="235"/>
      <c r="T97" s="234"/>
      <c r="U97" s="201">
        <f t="shared" si="76"/>
        <v>0</v>
      </c>
      <c r="V97" s="235"/>
      <c r="W97" s="234"/>
      <c r="X97" s="201">
        <f t="shared" si="77"/>
        <v>0</v>
      </c>
      <c r="Y97" s="254"/>
      <c r="Z97" s="234"/>
      <c r="AA97" s="201">
        <f t="shared" si="78"/>
        <v>0</v>
      </c>
      <c r="AB97" s="235"/>
      <c r="AC97" s="234"/>
      <c r="AD97" s="201">
        <f t="shared" si="79"/>
        <v>0</v>
      </c>
      <c r="AE97" s="235"/>
      <c r="AF97" s="234"/>
      <c r="AG97" s="201">
        <f t="shared" si="80"/>
        <v>0</v>
      </c>
      <c r="AH97" s="235"/>
      <c r="AI97" s="229"/>
      <c r="AJ97" s="205" t="s">
        <v>32</v>
      </c>
    </row>
    <row r="98" spans="1:36">
      <c r="A98" s="359"/>
      <c r="B98" s="367"/>
      <c r="C98" s="361"/>
      <c r="D98" s="363"/>
      <c r="E98" s="365"/>
      <c r="F98" s="367"/>
      <c r="G98" s="222" t="s">
        <v>31</v>
      </c>
      <c r="H98" s="234">
        <v>1200000</v>
      </c>
      <c r="I98" s="201">
        <f t="shared" si="72"/>
        <v>0</v>
      </c>
      <c r="J98" s="235">
        <v>1200000</v>
      </c>
      <c r="K98" s="234"/>
      <c r="L98" s="201">
        <f t="shared" si="73"/>
        <v>0</v>
      </c>
      <c r="M98" s="235"/>
      <c r="N98" s="234"/>
      <c r="O98" s="201">
        <f t="shared" si="74"/>
        <v>0</v>
      </c>
      <c r="P98" s="235"/>
      <c r="Q98" s="234"/>
      <c r="R98" s="201">
        <f t="shared" si="75"/>
        <v>0</v>
      </c>
      <c r="S98" s="235"/>
      <c r="T98" s="234"/>
      <c r="U98" s="201">
        <f t="shared" si="76"/>
        <v>0</v>
      </c>
      <c r="V98" s="235"/>
      <c r="W98" s="234"/>
      <c r="X98" s="201">
        <f t="shared" si="77"/>
        <v>0</v>
      </c>
      <c r="Y98" s="254"/>
      <c r="Z98" s="234"/>
      <c r="AA98" s="201">
        <f t="shared" si="78"/>
        <v>0</v>
      </c>
      <c r="AB98" s="235"/>
      <c r="AC98" s="234"/>
      <c r="AD98" s="201">
        <f t="shared" si="79"/>
        <v>0</v>
      </c>
      <c r="AE98" s="235"/>
      <c r="AF98" s="234"/>
      <c r="AG98" s="201">
        <f t="shared" si="80"/>
        <v>0</v>
      </c>
      <c r="AH98" s="235"/>
      <c r="AI98" s="229"/>
      <c r="AJ98" s="204">
        <f>SUM(I95:I103,L95:L103,O95:O103,R95:R103,U95:U103,X95:X103,AA95:AA103,AD95:AD103,AA95:AA103,AG95:AG103)</f>
        <v>6408000</v>
      </c>
    </row>
    <row r="99" spans="1:36">
      <c r="A99" s="359"/>
      <c r="B99" s="367"/>
      <c r="C99" s="361"/>
      <c r="D99" s="363"/>
      <c r="E99" s="365"/>
      <c r="F99" s="367"/>
      <c r="G99" s="222" t="s">
        <v>33</v>
      </c>
      <c r="H99" s="234">
        <v>450000</v>
      </c>
      <c r="I99" s="201">
        <f t="shared" si="72"/>
        <v>0</v>
      </c>
      <c r="J99" s="235">
        <v>450000</v>
      </c>
      <c r="K99" s="234"/>
      <c r="L99" s="201">
        <f t="shared" si="73"/>
        <v>0</v>
      </c>
      <c r="M99" s="235"/>
      <c r="N99" s="234"/>
      <c r="O99" s="201">
        <f t="shared" si="74"/>
        <v>0</v>
      </c>
      <c r="P99" s="235"/>
      <c r="Q99" s="234"/>
      <c r="R99" s="201">
        <f t="shared" si="75"/>
        <v>0</v>
      </c>
      <c r="S99" s="235"/>
      <c r="T99" s="234"/>
      <c r="U99" s="201">
        <f t="shared" si="76"/>
        <v>0</v>
      </c>
      <c r="V99" s="235"/>
      <c r="W99" s="234"/>
      <c r="X99" s="201">
        <f t="shared" si="77"/>
        <v>0</v>
      </c>
      <c r="Y99" s="254"/>
      <c r="Z99" s="234"/>
      <c r="AA99" s="201">
        <f t="shared" si="78"/>
        <v>0</v>
      </c>
      <c r="AB99" s="235"/>
      <c r="AC99" s="234"/>
      <c r="AD99" s="201">
        <f t="shared" si="79"/>
        <v>0</v>
      </c>
      <c r="AE99" s="235"/>
      <c r="AF99" s="234"/>
      <c r="AG99" s="201">
        <f t="shared" si="80"/>
        <v>0</v>
      </c>
      <c r="AH99" s="235"/>
      <c r="AI99" s="229"/>
      <c r="AJ99" s="205" t="s">
        <v>36</v>
      </c>
    </row>
    <row r="100" spans="1:36">
      <c r="A100" s="359"/>
      <c r="B100" s="367"/>
      <c r="C100" s="361"/>
      <c r="D100" s="363"/>
      <c r="E100" s="365"/>
      <c r="F100" s="367"/>
      <c r="G100" s="222" t="s">
        <v>34</v>
      </c>
      <c r="H100" s="234"/>
      <c r="I100" s="201">
        <f t="shared" si="72"/>
        <v>0</v>
      </c>
      <c r="J100" s="235"/>
      <c r="K100" s="234"/>
      <c r="L100" s="201">
        <f t="shared" si="73"/>
        <v>0</v>
      </c>
      <c r="M100" s="235"/>
      <c r="N100" s="234"/>
      <c r="O100" s="201">
        <f t="shared" si="74"/>
        <v>0</v>
      </c>
      <c r="P100" s="235"/>
      <c r="Q100" s="234"/>
      <c r="R100" s="201">
        <f t="shared" si="75"/>
        <v>0</v>
      </c>
      <c r="S100" s="235"/>
      <c r="T100" s="234">
        <v>6408000</v>
      </c>
      <c r="U100" s="201">
        <f t="shared" si="76"/>
        <v>6408000</v>
      </c>
      <c r="V100" s="235"/>
      <c r="W100" s="234"/>
      <c r="X100" s="201">
        <f t="shared" si="77"/>
        <v>0</v>
      </c>
      <c r="Y100" s="254"/>
      <c r="Z100" s="234"/>
      <c r="AA100" s="201">
        <f t="shared" si="78"/>
        <v>0</v>
      </c>
      <c r="AB100" s="235"/>
      <c r="AC100" s="234"/>
      <c r="AD100" s="201">
        <f t="shared" si="79"/>
        <v>0</v>
      </c>
      <c r="AE100" s="235"/>
      <c r="AF100" s="234"/>
      <c r="AG100" s="201">
        <f t="shared" si="80"/>
        <v>0</v>
      </c>
      <c r="AH100" s="235"/>
      <c r="AI100" s="229"/>
      <c r="AJ100" s="204">
        <f>SUM(J95:J103,M95:M103,P95:P103,S95:S103,V95:V103,Y95:Y103,AB95:AB103,AE95:AE103,AH95:AH103)</f>
        <v>1900000</v>
      </c>
    </row>
    <row r="101" spans="1:36">
      <c r="A101" s="359"/>
      <c r="B101" s="367"/>
      <c r="C101" s="361"/>
      <c r="D101" s="363"/>
      <c r="E101" s="365"/>
      <c r="F101" s="367"/>
      <c r="G101" s="222" t="s">
        <v>35</v>
      </c>
      <c r="H101" s="234"/>
      <c r="I101" s="201">
        <f t="shared" si="72"/>
        <v>0</v>
      </c>
      <c r="J101" s="235"/>
      <c r="K101" s="234"/>
      <c r="L101" s="201">
        <f t="shared" si="73"/>
        <v>0</v>
      </c>
      <c r="M101" s="235"/>
      <c r="N101" s="234"/>
      <c r="O101" s="201">
        <f t="shared" si="74"/>
        <v>0</v>
      </c>
      <c r="P101" s="235"/>
      <c r="Q101" s="234"/>
      <c r="R101" s="201">
        <f t="shared" si="75"/>
        <v>0</v>
      </c>
      <c r="S101" s="235"/>
      <c r="T101" s="234"/>
      <c r="U101" s="201">
        <f t="shared" si="76"/>
        <v>0</v>
      </c>
      <c r="V101" s="235"/>
      <c r="W101" s="234"/>
      <c r="X101" s="201">
        <f t="shared" si="77"/>
        <v>0</v>
      </c>
      <c r="Y101" s="254"/>
      <c r="Z101" s="234"/>
      <c r="AA101" s="201">
        <f t="shared" si="78"/>
        <v>0</v>
      </c>
      <c r="AB101" s="235"/>
      <c r="AC101" s="234"/>
      <c r="AD101" s="201">
        <f t="shared" si="79"/>
        <v>0</v>
      </c>
      <c r="AE101" s="235"/>
      <c r="AF101" s="234"/>
      <c r="AG101" s="201">
        <f t="shared" si="80"/>
        <v>0</v>
      </c>
      <c r="AH101" s="235"/>
      <c r="AI101" s="229"/>
      <c r="AJ101" s="205" t="s">
        <v>40</v>
      </c>
    </row>
    <row r="102" spans="1:36">
      <c r="A102" s="359"/>
      <c r="B102" s="367"/>
      <c r="C102" s="361"/>
      <c r="D102" s="363"/>
      <c r="E102" s="365"/>
      <c r="F102" s="367"/>
      <c r="G102" s="222" t="s">
        <v>37</v>
      </c>
      <c r="H102" s="234"/>
      <c r="I102" s="201">
        <f t="shared" si="72"/>
        <v>0</v>
      </c>
      <c r="J102" s="235"/>
      <c r="K102" s="234"/>
      <c r="L102" s="201">
        <f t="shared" si="73"/>
        <v>0</v>
      </c>
      <c r="M102" s="235"/>
      <c r="N102" s="234"/>
      <c r="O102" s="201">
        <f t="shared" si="74"/>
        <v>0</v>
      </c>
      <c r="P102" s="235"/>
      <c r="Q102" s="234"/>
      <c r="R102" s="201">
        <f t="shared" si="75"/>
        <v>0</v>
      </c>
      <c r="S102" s="235"/>
      <c r="T102" s="234"/>
      <c r="U102" s="201">
        <f t="shared" si="76"/>
        <v>0</v>
      </c>
      <c r="V102" s="235"/>
      <c r="W102" s="234"/>
      <c r="X102" s="201">
        <f t="shared" si="77"/>
        <v>0</v>
      </c>
      <c r="Y102" s="254"/>
      <c r="Z102" s="234"/>
      <c r="AA102" s="201">
        <f t="shared" si="78"/>
        <v>0</v>
      </c>
      <c r="AB102" s="235"/>
      <c r="AC102" s="234"/>
      <c r="AD102" s="201">
        <f t="shared" si="79"/>
        <v>0</v>
      </c>
      <c r="AE102" s="235"/>
      <c r="AF102" s="234"/>
      <c r="AG102" s="201">
        <f t="shared" si="80"/>
        <v>0</v>
      </c>
      <c r="AH102" s="235"/>
      <c r="AI102" s="229"/>
      <c r="AJ102" s="206">
        <f>AJ100/AJ96</f>
        <v>0.22869523350987001</v>
      </c>
    </row>
    <row r="103" spans="1:36" ht="15.75" thickBot="1">
      <c r="A103" s="360"/>
      <c r="B103" s="368"/>
      <c r="C103" s="362"/>
      <c r="D103" s="364"/>
      <c r="E103" s="366"/>
      <c r="F103" s="368"/>
      <c r="G103" s="223" t="s">
        <v>38</v>
      </c>
      <c r="H103" s="236"/>
      <c r="I103" s="207">
        <f t="shared" si="72"/>
        <v>0</v>
      </c>
      <c r="J103" s="237"/>
      <c r="K103" s="236"/>
      <c r="L103" s="207">
        <f t="shared" si="73"/>
        <v>0</v>
      </c>
      <c r="M103" s="237"/>
      <c r="N103" s="236"/>
      <c r="O103" s="207">
        <f t="shared" si="74"/>
        <v>0</v>
      </c>
      <c r="P103" s="237"/>
      <c r="Q103" s="236"/>
      <c r="R103" s="207">
        <f t="shared" si="75"/>
        <v>0</v>
      </c>
      <c r="S103" s="237"/>
      <c r="T103" s="236"/>
      <c r="U103" s="207">
        <f t="shared" si="76"/>
        <v>0</v>
      </c>
      <c r="V103" s="237"/>
      <c r="W103" s="236"/>
      <c r="X103" s="207">
        <f t="shared" si="77"/>
        <v>0</v>
      </c>
      <c r="Y103" s="255"/>
      <c r="Z103" s="236"/>
      <c r="AA103" s="207">
        <f t="shared" si="78"/>
        <v>0</v>
      </c>
      <c r="AB103" s="237"/>
      <c r="AC103" s="236"/>
      <c r="AD103" s="207">
        <f t="shared" si="79"/>
        <v>0</v>
      </c>
      <c r="AE103" s="237"/>
      <c r="AF103" s="236"/>
      <c r="AG103" s="207">
        <f t="shared" si="80"/>
        <v>0</v>
      </c>
      <c r="AH103" s="237"/>
      <c r="AI103" s="230"/>
      <c r="AJ103" s="208"/>
    </row>
    <row r="104" spans="1:36" ht="15" customHeight="1">
      <c r="A104" s="353" t="s">
        <v>17</v>
      </c>
      <c r="B104" s="355" t="s">
        <v>13</v>
      </c>
      <c r="C104" s="355" t="s">
        <v>14</v>
      </c>
      <c r="D104" s="355" t="s">
        <v>157</v>
      </c>
      <c r="E104" s="355" t="s">
        <v>16</v>
      </c>
      <c r="F104" s="347" t="s">
        <v>17</v>
      </c>
      <c r="G104" s="357" t="s">
        <v>18</v>
      </c>
      <c r="H104" s="351" t="s">
        <v>19</v>
      </c>
      <c r="I104" s="347" t="s">
        <v>20</v>
      </c>
      <c r="J104" s="349" t="s">
        <v>21</v>
      </c>
      <c r="K104" s="351" t="s">
        <v>19</v>
      </c>
      <c r="L104" s="347" t="s">
        <v>20</v>
      </c>
      <c r="M104" s="349" t="s">
        <v>21</v>
      </c>
      <c r="N104" s="351" t="s">
        <v>19</v>
      </c>
      <c r="O104" s="347" t="s">
        <v>20</v>
      </c>
      <c r="P104" s="349" t="s">
        <v>21</v>
      </c>
      <c r="Q104" s="351" t="s">
        <v>19</v>
      </c>
      <c r="R104" s="347" t="s">
        <v>20</v>
      </c>
      <c r="S104" s="349" t="s">
        <v>21</v>
      </c>
      <c r="T104" s="351" t="s">
        <v>19</v>
      </c>
      <c r="U104" s="347" t="s">
        <v>20</v>
      </c>
      <c r="V104" s="349" t="s">
        <v>21</v>
      </c>
      <c r="W104" s="351" t="s">
        <v>19</v>
      </c>
      <c r="X104" s="347" t="s">
        <v>20</v>
      </c>
      <c r="Y104" s="369" t="s">
        <v>21</v>
      </c>
      <c r="Z104" s="351" t="s">
        <v>19</v>
      </c>
      <c r="AA104" s="347" t="s">
        <v>20</v>
      </c>
      <c r="AB104" s="349" t="s">
        <v>21</v>
      </c>
      <c r="AC104" s="351" t="s">
        <v>19</v>
      </c>
      <c r="AD104" s="347" t="s">
        <v>20</v>
      </c>
      <c r="AE104" s="349" t="s">
        <v>21</v>
      </c>
      <c r="AF104" s="351" t="s">
        <v>19</v>
      </c>
      <c r="AG104" s="347" t="s">
        <v>20</v>
      </c>
      <c r="AH104" s="349" t="s">
        <v>21</v>
      </c>
      <c r="AI104" s="371" t="s">
        <v>19</v>
      </c>
      <c r="AJ104" s="379" t="s">
        <v>22</v>
      </c>
    </row>
    <row r="105" spans="1:36" ht="15" customHeight="1">
      <c r="A105" s="354"/>
      <c r="B105" s="356"/>
      <c r="C105" s="356"/>
      <c r="D105" s="356"/>
      <c r="E105" s="356"/>
      <c r="F105" s="348"/>
      <c r="G105" s="358"/>
      <c r="H105" s="352"/>
      <c r="I105" s="348"/>
      <c r="J105" s="350"/>
      <c r="K105" s="352"/>
      <c r="L105" s="348"/>
      <c r="M105" s="350"/>
      <c r="N105" s="352"/>
      <c r="O105" s="348"/>
      <c r="P105" s="350"/>
      <c r="Q105" s="352"/>
      <c r="R105" s="348"/>
      <c r="S105" s="350"/>
      <c r="T105" s="352"/>
      <c r="U105" s="348"/>
      <c r="V105" s="350"/>
      <c r="W105" s="352"/>
      <c r="X105" s="348"/>
      <c r="Y105" s="370"/>
      <c r="Z105" s="352"/>
      <c r="AA105" s="348"/>
      <c r="AB105" s="350"/>
      <c r="AC105" s="352"/>
      <c r="AD105" s="348"/>
      <c r="AE105" s="350"/>
      <c r="AF105" s="352"/>
      <c r="AG105" s="348"/>
      <c r="AH105" s="350"/>
      <c r="AI105" s="372"/>
      <c r="AJ105" s="380"/>
    </row>
    <row r="106" spans="1:36" ht="15" customHeight="1">
      <c r="A106" s="359" t="s">
        <v>182</v>
      </c>
      <c r="B106" s="367" t="s">
        <v>186</v>
      </c>
      <c r="C106" s="410">
        <v>2508</v>
      </c>
      <c r="D106" s="363" t="s">
        <v>187</v>
      </c>
      <c r="E106" s="365" t="s">
        <v>188</v>
      </c>
      <c r="F106" s="367" t="s">
        <v>182</v>
      </c>
      <c r="G106" s="222" t="s">
        <v>27</v>
      </c>
      <c r="H106" s="234"/>
      <c r="I106" s="201">
        <f t="shared" ref="I106:I114" si="81">H106-J106</f>
        <v>0</v>
      </c>
      <c r="J106" s="235"/>
      <c r="K106" s="234"/>
      <c r="L106" s="201">
        <f t="shared" ref="L106:L114" si="82">K106-M106</f>
        <v>0</v>
      </c>
      <c r="M106" s="235"/>
      <c r="N106" s="234"/>
      <c r="O106" s="201">
        <f t="shared" ref="O106:O114" si="83">N106-P106</f>
        <v>0</v>
      </c>
      <c r="P106" s="235"/>
      <c r="Q106" s="234"/>
      <c r="R106" s="201">
        <f t="shared" ref="R106:R114" si="84">Q106-S106</f>
        <v>0</v>
      </c>
      <c r="S106" s="235"/>
      <c r="T106" s="234"/>
      <c r="U106" s="201">
        <f t="shared" ref="U106:U114" si="85">T106-V106</f>
        <v>0</v>
      </c>
      <c r="V106" s="235"/>
      <c r="W106" s="234"/>
      <c r="X106" s="201">
        <f t="shared" ref="X106:X114" si="86">W106-Y106</f>
        <v>0</v>
      </c>
      <c r="Y106" s="254"/>
      <c r="Z106" s="234"/>
      <c r="AA106" s="201">
        <f t="shared" ref="AA106:AA114" si="87">Z106-AB106</f>
        <v>0</v>
      </c>
      <c r="AB106" s="235"/>
      <c r="AC106" s="234"/>
      <c r="AD106" s="201">
        <f t="shared" ref="AD106:AD114" si="88">AC106-AE106</f>
        <v>0</v>
      </c>
      <c r="AE106" s="235"/>
      <c r="AF106" s="234"/>
      <c r="AG106" s="201">
        <f t="shared" ref="AG106:AG114" si="89">AF106-AH106</f>
        <v>0</v>
      </c>
      <c r="AH106" s="235"/>
      <c r="AI106" s="229"/>
      <c r="AJ106" s="203" t="s">
        <v>28</v>
      </c>
    </row>
    <row r="107" spans="1:36">
      <c r="A107" s="359"/>
      <c r="B107" s="367"/>
      <c r="C107" s="410"/>
      <c r="D107" s="363"/>
      <c r="E107" s="365"/>
      <c r="F107" s="367"/>
      <c r="G107" s="222" t="s">
        <v>29</v>
      </c>
      <c r="H107" s="234"/>
      <c r="I107" s="201">
        <f t="shared" si="81"/>
        <v>0</v>
      </c>
      <c r="J107" s="235"/>
      <c r="K107" s="234"/>
      <c r="L107" s="201">
        <f t="shared" si="82"/>
        <v>0</v>
      </c>
      <c r="M107" s="235"/>
      <c r="N107" s="234"/>
      <c r="O107" s="201">
        <f t="shared" si="83"/>
        <v>0</v>
      </c>
      <c r="P107" s="235"/>
      <c r="Q107" s="234"/>
      <c r="R107" s="201">
        <f t="shared" si="84"/>
        <v>0</v>
      </c>
      <c r="S107" s="235"/>
      <c r="T107" s="234"/>
      <c r="U107" s="201">
        <f t="shared" si="85"/>
        <v>0</v>
      </c>
      <c r="V107" s="235"/>
      <c r="W107" s="234"/>
      <c r="X107" s="201">
        <f t="shared" si="86"/>
        <v>0</v>
      </c>
      <c r="Y107" s="254"/>
      <c r="Z107" s="234"/>
      <c r="AA107" s="201">
        <f t="shared" si="87"/>
        <v>0</v>
      </c>
      <c r="AB107" s="235"/>
      <c r="AC107" s="234"/>
      <c r="AD107" s="201">
        <f t="shared" si="88"/>
        <v>0</v>
      </c>
      <c r="AE107" s="235"/>
      <c r="AF107" s="234"/>
      <c r="AG107" s="201">
        <f t="shared" si="89"/>
        <v>0</v>
      </c>
      <c r="AH107" s="235"/>
      <c r="AI107" s="229"/>
      <c r="AJ107" s="204">
        <f>SUM(H106:H114,K106:K114,N106:N114,Q106:Q114,T106:T114,W106:W114,Z106:Z114,AC106:AC114,AF106:AF114)</f>
        <v>450000</v>
      </c>
    </row>
    <row r="108" spans="1:36">
      <c r="A108" s="359"/>
      <c r="B108" s="367"/>
      <c r="C108" s="410"/>
      <c r="D108" s="363"/>
      <c r="E108" s="365"/>
      <c r="F108" s="367"/>
      <c r="G108" s="222" t="s">
        <v>30</v>
      </c>
      <c r="H108" s="234"/>
      <c r="I108" s="201">
        <f t="shared" si="81"/>
        <v>0</v>
      </c>
      <c r="J108" s="235"/>
      <c r="K108" s="234">
        <v>200000</v>
      </c>
      <c r="L108" s="201">
        <f t="shared" si="82"/>
        <v>0</v>
      </c>
      <c r="M108" s="235">
        <v>200000</v>
      </c>
      <c r="N108" s="234"/>
      <c r="O108" s="201">
        <f t="shared" si="83"/>
        <v>0</v>
      </c>
      <c r="P108" s="235"/>
      <c r="Q108" s="234"/>
      <c r="R108" s="201">
        <f t="shared" si="84"/>
        <v>0</v>
      </c>
      <c r="S108" s="235"/>
      <c r="T108" s="234"/>
      <c r="U108" s="201">
        <f t="shared" si="85"/>
        <v>0</v>
      </c>
      <c r="V108" s="235"/>
      <c r="W108" s="234"/>
      <c r="X108" s="201">
        <f t="shared" si="86"/>
        <v>0</v>
      </c>
      <c r="Y108" s="254"/>
      <c r="Z108" s="234"/>
      <c r="AA108" s="201">
        <f t="shared" si="87"/>
        <v>0</v>
      </c>
      <c r="AB108" s="235"/>
      <c r="AC108" s="234"/>
      <c r="AD108" s="201">
        <f t="shared" si="88"/>
        <v>0</v>
      </c>
      <c r="AE108" s="235"/>
      <c r="AF108" s="234"/>
      <c r="AG108" s="201">
        <f t="shared" si="89"/>
        <v>0</v>
      </c>
      <c r="AH108" s="235"/>
      <c r="AI108" s="229"/>
      <c r="AJ108" s="205" t="s">
        <v>32</v>
      </c>
    </row>
    <row r="109" spans="1:36">
      <c r="A109" s="359"/>
      <c r="B109" s="367"/>
      <c r="C109" s="410"/>
      <c r="D109" s="363"/>
      <c r="E109" s="365"/>
      <c r="F109" s="367"/>
      <c r="G109" s="222" t="s">
        <v>31</v>
      </c>
      <c r="H109" s="234"/>
      <c r="I109" s="201">
        <f t="shared" si="81"/>
        <v>0</v>
      </c>
      <c r="J109" s="235"/>
      <c r="K109" s="234"/>
      <c r="L109" s="201">
        <f t="shared" si="82"/>
        <v>0</v>
      </c>
      <c r="M109" s="235"/>
      <c r="N109" s="234"/>
      <c r="O109" s="201">
        <f t="shared" si="83"/>
        <v>0</v>
      </c>
      <c r="P109" s="235"/>
      <c r="Q109" s="234"/>
      <c r="R109" s="201">
        <f t="shared" si="84"/>
        <v>0</v>
      </c>
      <c r="S109" s="235"/>
      <c r="T109" s="234"/>
      <c r="U109" s="201">
        <f t="shared" si="85"/>
        <v>0</v>
      </c>
      <c r="V109" s="235"/>
      <c r="W109" s="234"/>
      <c r="X109" s="201">
        <f t="shared" si="86"/>
        <v>0</v>
      </c>
      <c r="Y109" s="254"/>
      <c r="Z109" s="234"/>
      <c r="AA109" s="201">
        <f t="shared" si="87"/>
        <v>0</v>
      </c>
      <c r="AB109" s="235"/>
      <c r="AC109" s="234"/>
      <c r="AD109" s="201">
        <f t="shared" si="88"/>
        <v>0</v>
      </c>
      <c r="AE109" s="235"/>
      <c r="AF109" s="234"/>
      <c r="AG109" s="201">
        <f t="shared" si="89"/>
        <v>0</v>
      </c>
      <c r="AH109" s="235"/>
      <c r="AI109" s="229"/>
      <c r="AJ109" s="204">
        <f>SUM(I106:I114,L106:L114,O106:O114,R106:R114,U106:U114,X106:X114,AA106:AA114,AD106:AD114,AG106:AG114)</f>
        <v>147880</v>
      </c>
    </row>
    <row r="110" spans="1:36">
      <c r="A110" s="359"/>
      <c r="B110" s="367"/>
      <c r="C110" s="410"/>
      <c r="D110" s="363"/>
      <c r="E110" s="365"/>
      <c r="F110" s="367"/>
      <c r="G110" s="222" t="s">
        <v>33</v>
      </c>
      <c r="H110" s="234"/>
      <c r="I110" s="201">
        <f t="shared" si="81"/>
        <v>0</v>
      </c>
      <c r="J110" s="235"/>
      <c r="K110" s="234"/>
      <c r="L110" s="201">
        <f t="shared" si="82"/>
        <v>0</v>
      </c>
      <c r="M110" s="235"/>
      <c r="N110" s="234"/>
      <c r="O110" s="201">
        <f t="shared" si="83"/>
        <v>0</v>
      </c>
      <c r="P110" s="235"/>
      <c r="Q110" s="234"/>
      <c r="R110" s="201">
        <f t="shared" si="84"/>
        <v>0</v>
      </c>
      <c r="S110" s="235"/>
      <c r="T110" s="234"/>
      <c r="U110" s="201">
        <f t="shared" si="85"/>
        <v>0</v>
      </c>
      <c r="V110" s="235"/>
      <c r="W110" s="234"/>
      <c r="X110" s="201">
        <f t="shared" si="86"/>
        <v>0</v>
      </c>
      <c r="Y110" s="254"/>
      <c r="Z110" s="234"/>
      <c r="AA110" s="201">
        <f t="shared" si="87"/>
        <v>0</v>
      </c>
      <c r="AB110" s="235"/>
      <c r="AC110" s="234"/>
      <c r="AD110" s="201">
        <f t="shared" si="88"/>
        <v>0</v>
      </c>
      <c r="AE110" s="235"/>
      <c r="AF110" s="234"/>
      <c r="AG110" s="201">
        <f t="shared" si="89"/>
        <v>0</v>
      </c>
      <c r="AH110" s="235"/>
      <c r="AI110" s="229"/>
      <c r="AJ110" s="205" t="s">
        <v>36</v>
      </c>
    </row>
    <row r="111" spans="1:36">
      <c r="A111" s="359"/>
      <c r="B111" s="367"/>
      <c r="C111" s="410"/>
      <c r="D111" s="363"/>
      <c r="E111" s="365"/>
      <c r="F111" s="367"/>
      <c r="G111" s="222" t="s">
        <v>34</v>
      </c>
      <c r="H111" s="234"/>
      <c r="I111" s="201">
        <f t="shared" si="81"/>
        <v>0</v>
      </c>
      <c r="J111" s="235"/>
      <c r="K111" s="234"/>
      <c r="L111" s="201">
        <f t="shared" si="82"/>
        <v>0</v>
      </c>
      <c r="M111" s="235"/>
      <c r="N111" s="234"/>
      <c r="O111" s="201">
        <f t="shared" si="83"/>
        <v>0</v>
      </c>
      <c r="P111" s="235"/>
      <c r="Q111" s="234"/>
      <c r="R111" s="201">
        <f t="shared" si="84"/>
        <v>0</v>
      </c>
      <c r="S111" s="235"/>
      <c r="T111" s="234">
        <v>250000</v>
      </c>
      <c r="U111" s="201">
        <f t="shared" si="85"/>
        <v>147880</v>
      </c>
      <c r="V111" s="235">
        <v>102120</v>
      </c>
      <c r="W111" s="234"/>
      <c r="X111" s="201">
        <f t="shared" si="86"/>
        <v>0</v>
      </c>
      <c r="Y111" s="254"/>
      <c r="Z111" s="234"/>
      <c r="AA111" s="201">
        <f t="shared" si="87"/>
        <v>0</v>
      </c>
      <c r="AB111" s="235"/>
      <c r="AC111" s="234"/>
      <c r="AD111" s="201">
        <f t="shared" si="88"/>
        <v>0</v>
      </c>
      <c r="AE111" s="235"/>
      <c r="AF111" s="234"/>
      <c r="AG111" s="201">
        <f t="shared" si="89"/>
        <v>0</v>
      </c>
      <c r="AH111" s="235"/>
      <c r="AI111" s="229"/>
      <c r="AJ111" s="204">
        <f>SUM(J106:J114,M106:M114,P106:P114,S106:S114,V106:V114,Y106:Y114,AB106:AB114,AE106:AE114,AH106:AH114)</f>
        <v>302120</v>
      </c>
    </row>
    <row r="112" spans="1:36">
      <c r="A112" s="359"/>
      <c r="B112" s="367"/>
      <c r="C112" s="410"/>
      <c r="D112" s="363"/>
      <c r="E112" s="365"/>
      <c r="F112" s="367"/>
      <c r="G112" s="222" t="s">
        <v>35</v>
      </c>
      <c r="H112" s="234"/>
      <c r="I112" s="201">
        <f t="shared" si="81"/>
        <v>0</v>
      </c>
      <c r="J112" s="235"/>
      <c r="K112" s="234"/>
      <c r="L112" s="201">
        <f t="shared" si="82"/>
        <v>0</v>
      </c>
      <c r="M112" s="235"/>
      <c r="N112" s="234"/>
      <c r="O112" s="201">
        <f t="shared" si="83"/>
        <v>0</v>
      </c>
      <c r="P112" s="235"/>
      <c r="Q112" s="234"/>
      <c r="R112" s="201">
        <f t="shared" si="84"/>
        <v>0</v>
      </c>
      <c r="S112" s="235"/>
      <c r="T112" s="234"/>
      <c r="U112" s="201">
        <f t="shared" si="85"/>
        <v>0</v>
      </c>
      <c r="V112" s="235"/>
      <c r="W112" s="234"/>
      <c r="X112" s="201">
        <f t="shared" si="86"/>
        <v>0</v>
      </c>
      <c r="Y112" s="254"/>
      <c r="Z112" s="234"/>
      <c r="AA112" s="201">
        <f t="shared" si="87"/>
        <v>0</v>
      </c>
      <c r="AB112" s="235"/>
      <c r="AC112" s="234"/>
      <c r="AD112" s="201">
        <f t="shared" si="88"/>
        <v>0</v>
      </c>
      <c r="AE112" s="235"/>
      <c r="AF112" s="234"/>
      <c r="AG112" s="201">
        <f t="shared" si="89"/>
        <v>0</v>
      </c>
      <c r="AH112" s="235"/>
      <c r="AI112" s="229"/>
      <c r="AJ112" s="205" t="s">
        <v>40</v>
      </c>
    </row>
    <row r="113" spans="1:36">
      <c r="A113" s="359"/>
      <c r="B113" s="367"/>
      <c r="C113" s="410"/>
      <c r="D113" s="363"/>
      <c r="E113" s="365"/>
      <c r="F113" s="367"/>
      <c r="G113" s="222" t="s">
        <v>37</v>
      </c>
      <c r="H113" s="234"/>
      <c r="I113" s="201">
        <f t="shared" si="81"/>
        <v>0</v>
      </c>
      <c r="J113" s="235"/>
      <c r="K113" s="234"/>
      <c r="L113" s="201">
        <f t="shared" si="82"/>
        <v>0</v>
      </c>
      <c r="M113" s="235"/>
      <c r="N113" s="234"/>
      <c r="O113" s="201">
        <f t="shared" si="83"/>
        <v>0</v>
      </c>
      <c r="P113" s="235"/>
      <c r="Q113" s="234"/>
      <c r="R113" s="201">
        <f t="shared" si="84"/>
        <v>0</v>
      </c>
      <c r="S113" s="235"/>
      <c r="T113" s="234"/>
      <c r="U113" s="201">
        <f t="shared" si="85"/>
        <v>0</v>
      </c>
      <c r="V113" s="235"/>
      <c r="W113" s="234"/>
      <c r="X113" s="201">
        <f t="shared" si="86"/>
        <v>0</v>
      </c>
      <c r="Y113" s="254"/>
      <c r="Z113" s="234"/>
      <c r="AA113" s="201">
        <f t="shared" si="87"/>
        <v>0</v>
      </c>
      <c r="AB113" s="235"/>
      <c r="AC113" s="234"/>
      <c r="AD113" s="201">
        <f t="shared" si="88"/>
        <v>0</v>
      </c>
      <c r="AE113" s="235"/>
      <c r="AF113" s="234"/>
      <c r="AG113" s="201">
        <f t="shared" si="89"/>
        <v>0</v>
      </c>
      <c r="AH113" s="235"/>
      <c r="AI113" s="229"/>
      <c r="AJ113" s="206">
        <f>AJ111/AJ107</f>
        <v>0.67137777777777774</v>
      </c>
    </row>
    <row r="114" spans="1:36" ht="15.75" thickBot="1">
      <c r="A114" s="360"/>
      <c r="B114" s="368"/>
      <c r="C114" s="411"/>
      <c r="D114" s="364"/>
      <c r="E114" s="366"/>
      <c r="F114" s="368"/>
      <c r="G114" s="223" t="s">
        <v>38</v>
      </c>
      <c r="H114" s="236"/>
      <c r="I114" s="207">
        <f t="shared" si="81"/>
        <v>0</v>
      </c>
      <c r="J114" s="237"/>
      <c r="K114" s="236"/>
      <c r="L114" s="207">
        <f t="shared" si="82"/>
        <v>0</v>
      </c>
      <c r="M114" s="237"/>
      <c r="N114" s="236"/>
      <c r="O114" s="207">
        <f t="shared" si="83"/>
        <v>0</v>
      </c>
      <c r="P114" s="237"/>
      <c r="Q114" s="236"/>
      <c r="R114" s="207">
        <f t="shared" si="84"/>
        <v>0</v>
      </c>
      <c r="S114" s="237"/>
      <c r="T114" s="236"/>
      <c r="U114" s="207">
        <f t="shared" si="85"/>
        <v>0</v>
      </c>
      <c r="V114" s="237"/>
      <c r="W114" s="236"/>
      <c r="X114" s="207">
        <f t="shared" si="86"/>
        <v>0</v>
      </c>
      <c r="Y114" s="255"/>
      <c r="Z114" s="236"/>
      <c r="AA114" s="207">
        <f t="shared" si="87"/>
        <v>0</v>
      </c>
      <c r="AB114" s="237"/>
      <c r="AC114" s="236"/>
      <c r="AD114" s="207">
        <f t="shared" si="88"/>
        <v>0</v>
      </c>
      <c r="AE114" s="237"/>
      <c r="AF114" s="236"/>
      <c r="AG114" s="207">
        <f t="shared" si="89"/>
        <v>0</v>
      </c>
      <c r="AH114" s="237"/>
      <c r="AI114" s="230"/>
      <c r="AJ114" s="208"/>
    </row>
    <row r="115" spans="1:36" ht="15" customHeight="1">
      <c r="A115" s="353" t="s">
        <v>17</v>
      </c>
      <c r="B115" s="355" t="s">
        <v>13</v>
      </c>
      <c r="C115" s="355" t="s">
        <v>14</v>
      </c>
      <c r="D115" s="355" t="s">
        <v>157</v>
      </c>
      <c r="E115" s="355" t="s">
        <v>16</v>
      </c>
      <c r="F115" s="347" t="s">
        <v>17</v>
      </c>
      <c r="G115" s="357" t="s">
        <v>18</v>
      </c>
      <c r="H115" s="351" t="s">
        <v>19</v>
      </c>
      <c r="I115" s="347" t="s">
        <v>20</v>
      </c>
      <c r="J115" s="349" t="s">
        <v>21</v>
      </c>
      <c r="K115" s="351" t="s">
        <v>19</v>
      </c>
      <c r="L115" s="347" t="s">
        <v>20</v>
      </c>
      <c r="M115" s="349" t="s">
        <v>21</v>
      </c>
      <c r="N115" s="351" t="s">
        <v>19</v>
      </c>
      <c r="O115" s="347" t="s">
        <v>20</v>
      </c>
      <c r="P115" s="349" t="s">
        <v>21</v>
      </c>
      <c r="Q115" s="351" t="s">
        <v>19</v>
      </c>
      <c r="R115" s="347" t="s">
        <v>20</v>
      </c>
      <c r="S115" s="349" t="s">
        <v>21</v>
      </c>
      <c r="T115" s="351" t="s">
        <v>19</v>
      </c>
      <c r="U115" s="347" t="s">
        <v>20</v>
      </c>
      <c r="V115" s="349" t="s">
        <v>21</v>
      </c>
      <c r="W115" s="351" t="s">
        <v>19</v>
      </c>
      <c r="X115" s="347" t="s">
        <v>20</v>
      </c>
      <c r="Y115" s="369" t="s">
        <v>21</v>
      </c>
      <c r="Z115" s="351" t="s">
        <v>19</v>
      </c>
      <c r="AA115" s="347" t="s">
        <v>20</v>
      </c>
      <c r="AB115" s="349" t="s">
        <v>21</v>
      </c>
      <c r="AC115" s="351" t="s">
        <v>19</v>
      </c>
      <c r="AD115" s="347" t="s">
        <v>20</v>
      </c>
      <c r="AE115" s="349" t="s">
        <v>21</v>
      </c>
      <c r="AF115" s="351" t="s">
        <v>19</v>
      </c>
      <c r="AG115" s="347" t="s">
        <v>20</v>
      </c>
      <c r="AH115" s="349" t="s">
        <v>21</v>
      </c>
      <c r="AI115" s="371" t="s">
        <v>19</v>
      </c>
      <c r="AJ115" s="379" t="s">
        <v>22</v>
      </c>
    </row>
    <row r="116" spans="1:36" ht="15" customHeight="1">
      <c r="A116" s="354"/>
      <c r="B116" s="356"/>
      <c r="C116" s="356"/>
      <c r="D116" s="356"/>
      <c r="E116" s="356"/>
      <c r="F116" s="348"/>
      <c r="G116" s="358"/>
      <c r="H116" s="352"/>
      <c r="I116" s="348"/>
      <c r="J116" s="350"/>
      <c r="K116" s="352"/>
      <c r="L116" s="348"/>
      <c r="M116" s="350"/>
      <c r="N116" s="352"/>
      <c r="O116" s="348"/>
      <c r="P116" s="350"/>
      <c r="Q116" s="352"/>
      <c r="R116" s="348"/>
      <c r="S116" s="350"/>
      <c r="T116" s="352"/>
      <c r="U116" s="348"/>
      <c r="V116" s="350"/>
      <c r="W116" s="352"/>
      <c r="X116" s="348"/>
      <c r="Y116" s="370"/>
      <c r="Z116" s="352"/>
      <c r="AA116" s="348"/>
      <c r="AB116" s="350"/>
      <c r="AC116" s="352"/>
      <c r="AD116" s="348"/>
      <c r="AE116" s="350"/>
      <c r="AF116" s="352"/>
      <c r="AG116" s="348"/>
      <c r="AH116" s="350"/>
      <c r="AI116" s="372"/>
      <c r="AJ116" s="380"/>
    </row>
    <row r="117" spans="1:36" ht="15" customHeight="1">
      <c r="A117" s="359" t="s">
        <v>182</v>
      </c>
      <c r="B117" s="367" t="s">
        <v>189</v>
      </c>
      <c r="C117" s="361">
        <v>1879</v>
      </c>
      <c r="D117" s="363" t="s">
        <v>190</v>
      </c>
      <c r="E117" s="365" t="s">
        <v>191</v>
      </c>
      <c r="F117" s="367" t="s">
        <v>182</v>
      </c>
      <c r="G117" s="222" t="s">
        <v>27</v>
      </c>
      <c r="H117" s="234"/>
      <c r="I117" s="201">
        <f t="shared" ref="I117:I125" si="90">H117-J117</f>
        <v>0</v>
      </c>
      <c r="J117" s="235"/>
      <c r="K117" s="234"/>
      <c r="L117" s="201">
        <f t="shared" ref="L117:L125" si="91">K117-M117</f>
        <v>0</v>
      </c>
      <c r="M117" s="235"/>
      <c r="N117" s="234"/>
      <c r="O117" s="201">
        <f t="shared" ref="O117:O125" si="92">N117-P117</f>
        <v>0</v>
      </c>
      <c r="P117" s="235"/>
      <c r="Q117" s="234"/>
      <c r="R117" s="201">
        <f t="shared" ref="R117:R125" si="93">Q117-S117</f>
        <v>0</v>
      </c>
      <c r="S117" s="235"/>
      <c r="T117" s="234"/>
      <c r="U117" s="201">
        <f t="shared" ref="U117:U125" si="94">T117-V117</f>
        <v>0</v>
      </c>
      <c r="V117" s="235"/>
      <c r="W117" s="234"/>
      <c r="X117" s="201">
        <f t="shared" ref="X117:X125" si="95">W117-Y117</f>
        <v>0</v>
      </c>
      <c r="Y117" s="254"/>
      <c r="Z117" s="234"/>
      <c r="AA117" s="201">
        <f t="shared" ref="AA117:AA125" si="96">Z117-AB117</f>
        <v>0</v>
      </c>
      <c r="AB117" s="235"/>
      <c r="AC117" s="234"/>
      <c r="AD117" s="201">
        <f t="shared" ref="AD117:AD125" si="97">AC117-AE117</f>
        <v>0</v>
      </c>
      <c r="AE117" s="235"/>
      <c r="AF117" s="234"/>
      <c r="AG117" s="201">
        <f t="shared" ref="AG117:AG125" si="98">AF117-AH117</f>
        <v>0</v>
      </c>
      <c r="AH117" s="235"/>
      <c r="AI117" s="229"/>
      <c r="AJ117" s="203" t="s">
        <v>28</v>
      </c>
    </row>
    <row r="118" spans="1:36">
      <c r="A118" s="359"/>
      <c r="B118" s="367"/>
      <c r="C118" s="361"/>
      <c r="D118" s="363"/>
      <c r="E118" s="365"/>
      <c r="F118" s="367"/>
      <c r="G118" s="222" t="s">
        <v>29</v>
      </c>
      <c r="H118" s="234"/>
      <c r="I118" s="201">
        <f t="shared" si="90"/>
        <v>0</v>
      </c>
      <c r="J118" s="235"/>
      <c r="K118" s="234"/>
      <c r="L118" s="201">
        <f t="shared" si="91"/>
        <v>0</v>
      </c>
      <c r="M118" s="235"/>
      <c r="N118" s="234"/>
      <c r="O118" s="201">
        <f t="shared" si="92"/>
        <v>0</v>
      </c>
      <c r="P118" s="235"/>
      <c r="Q118" s="234"/>
      <c r="R118" s="201">
        <f t="shared" si="93"/>
        <v>0</v>
      </c>
      <c r="S118" s="235"/>
      <c r="T118" s="234"/>
      <c r="U118" s="201">
        <f t="shared" si="94"/>
        <v>0</v>
      </c>
      <c r="V118" s="235"/>
      <c r="W118" s="234"/>
      <c r="X118" s="201">
        <f t="shared" si="95"/>
        <v>0</v>
      </c>
      <c r="Y118" s="254"/>
      <c r="Z118" s="234"/>
      <c r="AA118" s="201">
        <f t="shared" si="96"/>
        <v>0</v>
      </c>
      <c r="AB118" s="235"/>
      <c r="AC118" s="234"/>
      <c r="AD118" s="201">
        <f t="shared" si="97"/>
        <v>0</v>
      </c>
      <c r="AE118" s="235"/>
      <c r="AF118" s="234"/>
      <c r="AG118" s="201">
        <f t="shared" si="98"/>
        <v>0</v>
      </c>
      <c r="AH118" s="235"/>
      <c r="AI118" s="229"/>
      <c r="AJ118" s="204">
        <f>SUM(H117:H125,K117:K125,N117:N125,Q117:Q125,T117:T125,W117:W125,Z117:Z125,AC117:AC125,AF117:AF125)</f>
        <v>16525000</v>
      </c>
    </row>
    <row r="119" spans="1:36">
      <c r="A119" s="359"/>
      <c r="B119" s="367"/>
      <c r="C119" s="361"/>
      <c r="D119" s="363"/>
      <c r="E119" s="365"/>
      <c r="F119" s="367"/>
      <c r="G119" s="222" t="s">
        <v>30</v>
      </c>
      <c r="H119" s="234">
        <v>350000</v>
      </c>
      <c r="I119" s="201">
        <f t="shared" si="90"/>
        <v>0</v>
      </c>
      <c r="J119" s="235">
        <v>350000</v>
      </c>
      <c r="K119" s="234"/>
      <c r="L119" s="201">
        <f t="shared" si="91"/>
        <v>0</v>
      </c>
      <c r="M119" s="235"/>
      <c r="N119" s="234"/>
      <c r="O119" s="201">
        <f t="shared" si="92"/>
        <v>0</v>
      </c>
      <c r="P119" s="235"/>
      <c r="Q119" s="234"/>
      <c r="R119" s="201">
        <f t="shared" si="93"/>
        <v>0</v>
      </c>
      <c r="S119" s="235"/>
      <c r="T119" s="234"/>
      <c r="U119" s="201">
        <f t="shared" si="94"/>
        <v>0</v>
      </c>
      <c r="V119" s="235"/>
      <c r="W119" s="234"/>
      <c r="X119" s="201">
        <f t="shared" si="95"/>
        <v>0</v>
      </c>
      <c r="Y119" s="254"/>
      <c r="Z119" s="234"/>
      <c r="AA119" s="201">
        <f t="shared" si="96"/>
        <v>0</v>
      </c>
      <c r="AB119" s="235"/>
      <c r="AC119" s="234"/>
      <c r="AD119" s="201">
        <f t="shared" si="97"/>
        <v>0</v>
      </c>
      <c r="AE119" s="235"/>
      <c r="AF119" s="234"/>
      <c r="AG119" s="201">
        <f t="shared" si="98"/>
        <v>0</v>
      </c>
      <c r="AH119" s="235"/>
      <c r="AI119" s="229"/>
      <c r="AJ119" s="205" t="s">
        <v>32</v>
      </c>
    </row>
    <row r="120" spans="1:36">
      <c r="A120" s="359"/>
      <c r="B120" s="367"/>
      <c r="C120" s="361"/>
      <c r="D120" s="363"/>
      <c r="E120" s="365"/>
      <c r="F120" s="367"/>
      <c r="G120" s="222" t="s">
        <v>31</v>
      </c>
      <c r="H120" s="234"/>
      <c r="I120" s="201">
        <f t="shared" si="90"/>
        <v>0</v>
      </c>
      <c r="J120" s="235"/>
      <c r="K120" s="234"/>
      <c r="L120" s="201">
        <f t="shared" si="91"/>
        <v>0</v>
      </c>
      <c r="M120" s="235"/>
      <c r="N120" s="234">
        <v>5050000</v>
      </c>
      <c r="O120" s="201">
        <f t="shared" si="92"/>
        <v>0</v>
      </c>
      <c r="P120" s="235">
        <v>5050000</v>
      </c>
      <c r="Q120" s="234"/>
      <c r="R120" s="201">
        <f t="shared" si="93"/>
        <v>0</v>
      </c>
      <c r="S120" s="235"/>
      <c r="T120" s="234"/>
      <c r="U120" s="201">
        <f t="shared" si="94"/>
        <v>0</v>
      </c>
      <c r="V120" s="235"/>
      <c r="W120" s="234"/>
      <c r="X120" s="201">
        <f t="shared" si="95"/>
        <v>0</v>
      </c>
      <c r="Y120" s="254"/>
      <c r="Z120" s="234"/>
      <c r="AA120" s="201">
        <f t="shared" si="96"/>
        <v>0</v>
      </c>
      <c r="AB120" s="235"/>
      <c r="AC120" s="234"/>
      <c r="AD120" s="201">
        <f t="shared" si="97"/>
        <v>0</v>
      </c>
      <c r="AE120" s="235"/>
      <c r="AF120" s="234"/>
      <c r="AG120" s="201">
        <f t="shared" si="98"/>
        <v>0</v>
      </c>
      <c r="AH120" s="235"/>
      <c r="AI120" s="229"/>
      <c r="AJ120" s="204">
        <f>SUM(I117:I125,L117:L125,O117:O125,R117:R125,U117:U125,X117:X125,AA117:AA125,AD117:AD125,AG117:AG125)</f>
        <v>9150000</v>
      </c>
    </row>
    <row r="121" spans="1:36">
      <c r="A121" s="359"/>
      <c r="B121" s="367"/>
      <c r="C121" s="361"/>
      <c r="D121" s="363"/>
      <c r="E121" s="365"/>
      <c r="F121" s="367"/>
      <c r="G121" s="222" t="s">
        <v>33</v>
      </c>
      <c r="H121" s="234"/>
      <c r="I121" s="201">
        <f t="shared" si="90"/>
        <v>0</v>
      </c>
      <c r="J121" s="235"/>
      <c r="K121" s="234"/>
      <c r="L121" s="201">
        <f t="shared" si="91"/>
        <v>0</v>
      </c>
      <c r="M121" s="235"/>
      <c r="N121" s="234">
        <v>1975000</v>
      </c>
      <c r="O121" s="201">
        <f t="shared" si="92"/>
        <v>0</v>
      </c>
      <c r="P121" s="235">
        <v>1975000</v>
      </c>
      <c r="Q121" s="234"/>
      <c r="R121" s="201">
        <f t="shared" si="93"/>
        <v>0</v>
      </c>
      <c r="S121" s="235"/>
      <c r="T121" s="234"/>
      <c r="U121" s="201">
        <f t="shared" si="94"/>
        <v>0</v>
      </c>
      <c r="V121" s="235"/>
      <c r="W121" s="234"/>
      <c r="X121" s="201">
        <f t="shared" si="95"/>
        <v>0</v>
      </c>
      <c r="Y121" s="254"/>
      <c r="Z121" s="234"/>
      <c r="AA121" s="201">
        <f t="shared" si="96"/>
        <v>0</v>
      </c>
      <c r="AB121" s="235"/>
      <c r="AC121" s="234"/>
      <c r="AD121" s="201">
        <f t="shared" si="97"/>
        <v>0</v>
      </c>
      <c r="AE121" s="235"/>
      <c r="AF121" s="234"/>
      <c r="AG121" s="201">
        <f t="shared" si="98"/>
        <v>0</v>
      </c>
      <c r="AH121" s="235"/>
      <c r="AI121" s="229"/>
      <c r="AJ121" s="205" t="s">
        <v>36</v>
      </c>
    </row>
    <row r="122" spans="1:36">
      <c r="A122" s="359"/>
      <c r="B122" s="367"/>
      <c r="C122" s="361"/>
      <c r="D122" s="363"/>
      <c r="E122" s="365"/>
      <c r="F122" s="367"/>
      <c r="G122" s="222" t="s">
        <v>34</v>
      </c>
      <c r="H122" s="234"/>
      <c r="I122" s="201">
        <f t="shared" si="90"/>
        <v>0</v>
      </c>
      <c r="J122" s="235"/>
      <c r="K122" s="234"/>
      <c r="L122" s="201">
        <f t="shared" si="91"/>
        <v>0</v>
      </c>
      <c r="M122" s="235"/>
      <c r="N122" s="234"/>
      <c r="O122" s="201">
        <f t="shared" si="92"/>
        <v>0</v>
      </c>
      <c r="P122" s="235"/>
      <c r="Q122" s="234"/>
      <c r="R122" s="201">
        <f t="shared" si="93"/>
        <v>0</v>
      </c>
      <c r="S122" s="235"/>
      <c r="T122" s="234"/>
      <c r="U122" s="201">
        <f t="shared" si="94"/>
        <v>0</v>
      </c>
      <c r="V122" s="235"/>
      <c r="W122" s="234"/>
      <c r="X122" s="201">
        <f t="shared" si="95"/>
        <v>0</v>
      </c>
      <c r="Y122" s="254"/>
      <c r="Z122" s="234"/>
      <c r="AA122" s="201">
        <f t="shared" si="96"/>
        <v>0</v>
      </c>
      <c r="AB122" s="235"/>
      <c r="AC122" s="234"/>
      <c r="AD122" s="201">
        <f t="shared" si="97"/>
        <v>0</v>
      </c>
      <c r="AE122" s="235"/>
      <c r="AF122" s="234">
        <v>9150000</v>
      </c>
      <c r="AG122" s="201">
        <f t="shared" si="98"/>
        <v>9150000</v>
      </c>
      <c r="AH122" s="235"/>
      <c r="AI122" s="229"/>
      <c r="AJ122" s="204">
        <f>SUM(J117:J125,M117:M125,P117:P125,S117:S125,V117:V125,Y117:Y125,AB117:AB125,AE117:AE125,AH117:AH125)</f>
        <v>7375000</v>
      </c>
    </row>
    <row r="123" spans="1:36">
      <c r="A123" s="359"/>
      <c r="B123" s="367"/>
      <c r="C123" s="361"/>
      <c r="D123" s="363"/>
      <c r="E123" s="365"/>
      <c r="F123" s="367"/>
      <c r="G123" s="222" t="s">
        <v>35</v>
      </c>
      <c r="H123" s="234"/>
      <c r="I123" s="201">
        <f t="shared" si="90"/>
        <v>0</v>
      </c>
      <c r="J123" s="235"/>
      <c r="K123" s="234"/>
      <c r="L123" s="201">
        <f t="shared" si="91"/>
        <v>0</v>
      </c>
      <c r="M123" s="235"/>
      <c r="N123" s="234"/>
      <c r="O123" s="201">
        <f t="shared" si="92"/>
        <v>0</v>
      </c>
      <c r="P123" s="235"/>
      <c r="Q123" s="234"/>
      <c r="R123" s="201">
        <f t="shared" si="93"/>
        <v>0</v>
      </c>
      <c r="S123" s="235"/>
      <c r="T123" s="234"/>
      <c r="U123" s="201">
        <f t="shared" si="94"/>
        <v>0</v>
      </c>
      <c r="V123" s="235"/>
      <c r="W123" s="234"/>
      <c r="X123" s="201">
        <f t="shared" si="95"/>
        <v>0</v>
      </c>
      <c r="Y123" s="254"/>
      <c r="Z123" s="234"/>
      <c r="AA123" s="201">
        <f t="shared" si="96"/>
        <v>0</v>
      </c>
      <c r="AB123" s="235"/>
      <c r="AC123" s="234"/>
      <c r="AD123" s="201">
        <f t="shared" si="97"/>
        <v>0</v>
      </c>
      <c r="AE123" s="235"/>
      <c r="AF123" s="234"/>
      <c r="AG123" s="201">
        <f t="shared" si="98"/>
        <v>0</v>
      </c>
      <c r="AH123" s="235"/>
      <c r="AI123" s="229"/>
      <c r="AJ123" s="205" t="s">
        <v>40</v>
      </c>
    </row>
    <row r="124" spans="1:36">
      <c r="A124" s="359"/>
      <c r="B124" s="367"/>
      <c r="C124" s="361"/>
      <c r="D124" s="363"/>
      <c r="E124" s="365"/>
      <c r="F124" s="367"/>
      <c r="G124" s="222" t="s">
        <v>37</v>
      </c>
      <c r="H124" s="234"/>
      <c r="I124" s="201">
        <f t="shared" si="90"/>
        <v>0</v>
      </c>
      <c r="J124" s="235"/>
      <c r="K124" s="234"/>
      <c r="L124" s="201">
        <f t="shared" si="91"/>
        <v>0</v>
      </c>
      <c r="M124" s="235"/>
      <c r="N124" s="234"/>
      <c r="O124" s="201">
        <f t="shared" si="92"/>
        <v>0</v>
      </c>
      <c r="P124" s="235"/>
      <c r="Q124" s="234"/>
      <c r="R124" s="201">
        <f t="shared" si="93"/>
        <v>0</v>
      </c>
      <c r="S124" s="235"/>
      <c r="T124" s="234"/>
      <c r="U124" s="201">
        <f t="shared" si="94"/>
        <v>0</v>
      </c>
      <c r="V124" s="235"/>
      <c r="W124" s="234"/>
      <c r="X124" s="201">
        <f t="shared" si="95"/>
        <v>0</v>
      </c>
      <c r="Y124" s="254"/>
      <c r="Z124" s="234"/>
      <c r="AA124" s="201">
        <f t="shared" si="96"/>
        <v>0</v>
      </c>
      <c r="AB124" s="235"/>
      <c r="AC124" s="234"/>
      <c r="AD124" s="201">
        <f t="shared" si="97"/>
        <v>0</v>
      </c>
      <c r="AE124" s="235"/>
      <c r="AF124" s="234"/>
      <c r="AG124" s="201">
        <f t="shared" si="98"/>
        <v>0</v>
      </c>
      <c r="AH124" s="235"/>
      <c r="AI124" s="229"/>
      <c r="AJ124" s="206">
        <f>AJ122/AJ118</f>
        <v>0.44629349470499241</v>
      </c>
    </row>
    <row r="125" spans="1:36" ht="15.75" thickBot="1">
      <c r="A125" s="360"/>
      <c r="B125" s="368"/>
      <c r="C125" s="362"/>
      <c r="D125" s="364"/>
      <c r="E125" s="366"/>
      <c r="F125" s="368"/>
      <c r="G125" s="223" t="s">
        <v>38</v>
      </c>
      <c r="H125" s="236"/>
      <c r="I125" s="207">
        <f t="shared" si="90"/>
        <v>0</v>
      </c>
      <c r="J125" s="237"/>
      <c r="K125" s="236"/>
      <c r="L125" s="207">
        <f t="shared" si="91"/>
        <v>0</v>
      </c>
      <c r="M125" s="237"/>
      <c r="N125" s="236"/>
      <c r="O125" s="207">
        <f t="shared" si="92"/>
        <v>0</v>
      </c>
      <c r="P125" s="237"/>
      <c r="Q125" s="236"/>
      <c r="R125" s="207">
        <f t="shared" si="93"/>
        <v>0</v>
      </c>
      <c r="S125" s="237"/>
      <c r="T125" s="236"/>
      <c r="U125" s="207">
        <f t="shared" si="94"/>
        <v>0</v>
      </c>
      <c r="V125" s="237"/>
      <c r="W125" s="236"/>
      <c r="X125" s="207">
        <f t="shared" si="95"/>
        <v>0</v>
      </c>
      <c r="Y125" s="255"/>
      <c r="Z125" s="236"/>
      <c r="AA125" s="207">
        <f t="shared" si="96"/>
        <v>0</v>
      </c>
      <c r="AB125" s="237"/>
      <c r="AC125" s="236"/>
      <c r="AD125" s="207">
        <f t="shared" si="97"/>
        <v>0</v>
      </c>
      <c r="AE125" s="237"/>
      <c r="AF125" s="236"/>
      <c r="AG125" s="207">
        <f t="shared" si="98"/>
        <v>0</v>
      </c>
      <c r="AH125" s="237"/>
      <c r="AI125" s="230"/>
      <c r="AJ125" s="208"/>
    </row>
    <row r="126" spans="1:36" ht="15" hidden="1" customHeight="1">
      <c r="A126" s="383" t="s">
        <v>17</v>
      </c>
      <c r="B126" s="384" t="s">
        <v>13</v>
      </c>
      <c r="C126" s="384" t="s">
        <v>14</v>
      </c>
      <c r="D126" s="384" t="s">
        <v>157</v>
      </c>
      <c r="E126" s="384" t="s">
        <v>16</v>
      </c>
      <c r="F126" s="381" t="s">
        <v>17</v>
      </c>
      <c r="G126" s="385" t="s">
        <v>18</v>
      </c>
      <c r="H126" s="386" t="s">
        <v>19</v>
      </c>
      <c r="I126" s="381" t="s">
        <v>20</v>
      </c>
      <c r="J126" s="382" t="s">
        <v>21</v>
      </c>
      <c r="K126" s="386" t="s">
        <v>19</v>
      </c>
      <c r="L126" s="381" t="s">
        <v>20</v>
      </c>
      <c r="M126" s="382" t="s">
        <v>21</v>
      </c>
      <c r="N126" s="386" t="s">
        <v>19</v>
      </c>
      <c r="O126" s="381" t="s">
        <v>20</v>
      </c>
      <c r="P126" s="382" t="s">
        <v>21</v>
      </c>
      <c r="Q126" s="386" t="s">
        <v>19</v>
      </c>
      <c r="R126" s="381" t="s">
        <v>20</v>
      </c>
      <c r="S126" s="382" t="s">
        <v>21</v>
      </c>
      <c r="T126" s="386" t="s">
        <v>19</v>
      </c>
      <c r="U126" s="381" t="s">
        <v>20</v>
      </c>
      <c r="V126" s="382" t="s">
        <v>21</v>
      </c>
      <c r="W126" s="386" t="s">
        <v>19</v>
      </c>
      <c r="X126" s="381" t="s">
        <v>20</v>
      </c>
      <c r="Y126" s="390" t="s">
        <v>21</v>
      </c>
      <c r="Z126" s="386" t="s">
        <v>19</v>
      </c>
      <c r="AA126" s="381" t="s">
        <v>20</v>
      </c>
      <c r="AB126" s="382" t="s">
        <v>21</v>
      </c>
      <c r="AC126" s="386" t="s">
        <v>19</v>
      </c>
      <c r="AD126" s="381" t="s">
        <v>20</v>
      </c>
      <c r="AE126" s="382" t="s">
        <v>21</v>
      </c>
      <c r="AF126" s="386" t="s">
        <v>19</v>
      </c>
      <c r="AG126" s="381" t="s">
        <v>20</v>
      </c>
      <c r="AH126" s="382" t="s">
        <v>21</v>
      </c>
      <c r="AI126" s="387" t="s">
        <v>19</v>
      </c>
      <c r="AJ126" s="388" t="s">
        <v>22</v>
      </c>
    </row>
    <row r="127" spans="1:36" ht="15" hidden="1" customHeight="1">
      <c r="A127" s="354"/>
      <c r="B127" s="356"/>
      <c r="C127" s="356"/>
      <c r="D127" s="356"/>
      <c r="E127" s="356"/>
      <c r="F127" s="348"/>
      <c r="G127" s="358"/>
      <c r="H127" s="352"/>
      <c r="I127" s="348"/>
      <c r="J127" s="350"/>
      <c r="K127" s="352"/>
      <c r="L127" s="348"/>
      <c r="M127" s="350"/>
      <c r="N127" s="352"/>
      <c r="O127" s="348"/>
      <c r="P127" s="350"/>
      <c r="Q127" s="352"/>
      <c r="R127" s="348"/>
      <c r="S127" s="350"/>
      <c r="T127" s="352"/>
      <c r="U127" s="348"/>
      <c r="V127" s="350"/>
      <c r="W127" s="352"/>
      <c r="X127" s="348"/>
      <c r="Y127" s="370"/>
      <c r="Z127" s="352"/>
      <c r="AA127" s="348"/>
      <c r="AB127" s="350"/>
      <c r="AC127" s="352"/>
      <c r="AD127" s="348"/>
      <c r="AE127" s="350"/>
      <c r="AF127" s="352"/>
      <c r="AG127" s="348"/>
      <c r="AH127" s="350"/>
      <c r="AI127" s="372"/>
      <c r="AJ127" s="380"/>
    </row>
    <row r="128" spans="1:36" ht="15" hidden="1" customHeight="1">
      <c r="A128" s="359" t="s">
        <v>182</v>
      </c>
      <c r="B128" s="367" t="s">
        <v>192</v>
      </c>
      <c r="C128" s="361">
        <v>1493</v>
      </c>
      <c r="D128" s="363" t="s">
        <v>193</v>
      </c>
      <c r="E128" s="365" t="s">
        <v>194</v>
      </c>
      <c r="F128" s="367" t="s">
        <v>182</v>
      </c>
      <c r="G128" s="222" t="s">
        <v>27</v>
      </c>
      <c r="H128" s="234"/>
      <c r="I128" s="201">
        <f t="shared" ref="I128:I136" si="99">H128-J128</f>
        <v>0</v>
      </c>
      <c r="J128" s="235"/>
      <c r="K128" s="234"/>
      <c r="L128" s="201">
        <f t="shared" ref="L128:L136" si="100">K128-M128</f>
        <v>0</v>
      </c>
      <c r="M128" s="235"/>
      <c r="N128" s="234"/>
      <c r="O128" s="201">
        <f t="shared" ref="O128:O136" si="101">N128-P128</f>
        <v>0</v>
      </c>
      <c r="P128" s="235"/>
      <c r="Q128" s="234"/>
      <c r="R128" s="201">
        <f t="shared" ref="R128:R136" si="102">Q128-S128</f>
        <v>0</v>
      </c>
      <c r="S128" s="235"/>
      <c r="T128" s="234"/>
      <c r="U128" s="201">
        <f t="shared" ref="U128:U136" si="103">T128-V128</f>
        <v>0</v>
      </c>
      <c r="V128" s="235"/>
      <c r="W128" s="234"/>
      <c r="X128" s="201">
        <f t="shared" ref="X128:X136" si="104">W128-Y128</f>
        <v>0</v>
      </c>
      <c r="Y128" s="254"/>
      <c r="Z128" s="234"/>
      <c r="AA128" s="201">
        <f t="shared" ref="AA128:AA136" si="105">Z128-AB128</f>
        <v>0</v>
      </c>
      <c r="AB128" s="235"/>
      <c r="AC128" s="234"/>
      <c r="AD128" s="201">
        <f t="shared" ref="AD128:AD136" si="106">AC128-AE128</f>
        <v>0</v>
      </c>
      <c r="AE128" s="235"/>
      <c r="AF128" s="234"/>
      <c r="AG128" s="201">
        <f t="shared" ref="AG128:AG136" si="107">AF128-AH128</f>
        <v>0</v>
      </c>
      <c r="AH128" s="235"/>
      <c r="AI128" s="229"/>
      <c r="AJ128" s="203" t="s">
        <v>28</v>
      </c>
    </row>
    <row r="129" spans="1:36" ht="15" hidden="1" customHeight="1">
      <c r="A129" s="359"/>
      <c r="B129" s="367"/>
      <c r="C129" s="361"/>
      <c r="D129" s="363"/>
      <c r="E129" s="365"/>
      <c r="F129" s="367"/>
      <c r="G129" s="222" t="s">
        <v>29</v>
      </c>
      <c r="H129" s="234"/>
      <c r="I129" s="201">
        <f t="shared" si="99"/>
        <v>0</v>
      </c>
      <c r="J129" s="235"/>
      <c r="K129" s="234"/>
      <c r="L129" s="201">
        <f t="shared" si="100"/>
        <v>0</v>
      </c>
      <c r="M129" s="235"/>
      <c r="N129" s="234"/>
      <c r="O129" s="201">
        <f t="shared" si="101"/>
        <v>0</v>
      </c>
      <c r="P129" s="235"/>
      <c r="Q129" s="234"/>
      <c r="R129" s="201">
        <f t="shared" si="102"/>
        <v>0</v>
      </c>
      <c r="S129" s="235"/>
      <c r="T129" s="234"/>
      <c r="U129" s="201">
        <f t="shared" si="103"/>
        <v>0</v>
      </c>
      <c r="V129" s="235"/>
      <c r="W129" s="234"/>
      <c r="X129" s="201">
        <f t="shared" si="104"/>
        <v>0</v>
      </c>
      <c r="Y129" s="254"/>
      <c r="Z129" s="234"/>
      <c r="AA129" s="201">
        <f t="shared" si="105"/>
        <v>0</v>
      </c>
      <c r="AB129" s="235"/>
      <c r="AC129" s="234"/>
      <c r="AD129" s="201">
        <f t="shared" si="106"/>
        <v>0</v>
      </c>
      <c r="AE129" s="235"/>
      <c r="AF129" s="234"/>
      <c r="AG129" s="201">
        <f t="shared" si="107"/>
        <v>0</v>
      </c>
      <c r="AH129" s="235"/>
      <c r="AI129" s="229"/>
      <c r="AJ129" s="204">
        <f>SUM(H128:H136,K128:K136,N128:N136,Q128:Q136,T128:T136,W128:W136,Z128:Z136,AC128:AC136,AF128:AF136)</f>
        <v>20000</v>
      </c>
    </row>
    <row r="130" spans="1:36" ht="15" hidden="1" customHeight="1">
      <c r="A130" s="359"/>
      <c r="B130" s="367"/>
      <c r="C130" s="361"/>
      <c r="D130" s="363"/>
      <c r="E130" s="365"/>
      <c r="F130" s="367"/>
      <c r="G130" s="222" t="s">
        <v>30</v>
      </c>
      <c r="H130" s="234">
        <v>20000</v>
      </c>
      <c r="I130" s="201">
        <f t="shared" si="99"/>
        <v>-4571</v>
      </c>
      <c r="J130" s="235">
        <v>24571</v>
      </c>
      <c r="K130" s="234"/>
      <c r="L130" s="201">
        <f t="shared" si="100"/>
        <v>0</v>
      </c>
      <c r="M130" s="235"/>
      <c r="N130" s="234"/>
      <c r="O130" s="201">
        <f t="shared" si="101"/>
        <v>0</v>
      </c>
      <c r="P130" s="235"/>
      <c r="Q130" s="234"/>
      <c r="R130" s="201">
        <f t="shared" si="102"/>
        <v>0</v>
      </c>
      <c r="S130" s="235"/>
      <c r="T130" s="234"/>
      <c r="U130" s="201">
        <f t="shared" si="103"/>
        <v>0</v>
      </c>
      <c r="V130" s="235"/>
      <c r="W130" s="234"/>
      <c r="X130" s="201">
        <f t="shared" si="104"/>
        <v>0</v>
      </c>
      <c r="Y130" s="254"/>
      <c r="Z130" s="234"/>
      <c r="AA130" s="201">
        <f t="shared" si="105"/>
        <v>0</v>
      </c>
      <c r="AB130" s="235"/>
      <c r="AC130" s="234"/>
      <c r="AD130" s="201">
        <f t="shared" si="106"/>
        <v>0</v>
      </c>
      <c r="AE130" s="235"/>
      <c r="AF130" s="234"/>
      <c r="AG130" s="201">
        <f t="shared" si="107"/>
        <v>0</v>
      </c>
      <c r="AH130" s="235"/>
      <c r="AI130" s="229"/>
      <c r="AJ130" s="205" t="s">
        <v>32</v>
      </c>
    </row>
    <row r="131" spans="1:36" ht="15" hidden="1" customHeight="1">
      <c r="A131" s="359"/>
      <c r="B131" s="367"/>
      <c r="C131" s="361"/>
      <c r="D131" s="363"/>
      <c r="E131" s="365"/>
      <c r="F131" s="367"/>
      <c r="G131" s="222" t="s">
        <v>31</v>
      </c>
      <c r="H131" s="234"/>
      <c r="I131" s="201">
        <f t="shared" si="99"/>
        <v>0</v>
      </c>
      <c r="J131" s="235"/>
      <c r="K131" s="234"/>
      <c r="L131" s="201">
        <f t="shared" si="100"/>
        <v>0</v>
      </c>
      <c r="M131" s="235"/>
      <c r="N131" s="234"/>
      <c r="O131" s="201">
        <f t="shared" si="101"/>
        <v>0</v>
      </c>
      <c r="P131" s="235"/>
      <c r="Q131" s="234"/>
      <c r="R131" s="201">
        <f t="shared" si="102"/>
        <v>0</v>
      </c>
      <c r="S131" s="235"/>
      <c r="T131" s="234"/>
      <c r="U131" s="201">
        <f t="shared" si="103"/>
        <v>0</v>
      </c>
      <c r="V131" s="235"/>
      <c r="W131" s="234"/>
      <c r="X131" s="201">
        <f t="shared" si="104"/>
        <v>0</v>
      </c>
      <c r="Y131" s="254"/>
      <c r="Z131" s="234"/>
      <c r="AA131" s="201">
        <f t="shared" si="105"/>
        <v>0</v>
      </c>
      <c r="AB131" s="235"/>
      <c r="AC131" s="234"/>
      <c r="AD131" s="201">
        <f t="shared" si="106"/>
        <v>0</v>
      </c>
      <c r="AE131" s="235"/>
      <c r="AF131" s="234"/>
      <c r="AG131" s="201">
        <f t="shared" si="107"/>
        <v>0</v>
      </c>
      <c r="AH131" s="235"/>
      <c r="AI131" s="229"/>
      <c r="AJ131" s="204">
        <f>SUM(I128:I136,L128:L136,O128:O136,R128:R136,U128:U136,X128:X136,AA128:AA136,AD128:AD136,AA128:AA136,AG128:AG136)</f>
        <v>-4571</v>
      </c>
    </row>
    <row r="132" spans="1:36" ht="15" hidden="1" customHeight="1">
      <c r="A132" s="359"/>
      <c r="B132" s="367"/>
      <c r="C132" s="361"/>
      <c r="D132" s="363"/>
      <c r="E132" s="365"/>
      <c r="F132" s="367"/>
      <c r="G132" s="222" t="s">
        <v>33</v>
      </c>
      <c r="H132" s="234"/>
      <c r="I132" s="201">
        <f t="shared" si="99"/>
        <v>0</v>
      </c>
      <c r="J132" s="235"/>
      <c r="K132" s="234"/>
      <c r="L132" s="201">
        <f t="shared" si="100"/>
        <v>0</v>
      </c>
      <c r="M132" s="235"/>
      <c r="N132" s="234"/>
      <c r="O132" s="201">
        <f t="shared" si="101"/>
        <v>0</v>
      </c>
      <c r="P132" s="235"/>
      <c r="Q132" s="234"/>
      <c r="R132" s="201">
        <f t="shared" si="102"/>
        <v>0</v>
      </c>
      <c r="S132" s="235"/>
      <c r="T132" s="234"/>
      <c r="U132" s="201">
        <f t="shared" si="103"/>
        <v>0</v>
      </c>
      <c r="V132" s="235"/>
      <c r="W132" s="234"/>
      <c r="X132" s="201">
        <f t="shared" si="104"/>
        <v>0</v>
      </c>
      <c r="Y132" s="254"/>
      <c r="Z132" s="234"/>
      <c r="AA132" s="201">
        <f t="shared" si="105"/>
        <v>0</v>
      </c>
      <c r="AB132" s="235"/>
      <c r="AC132" s="234"/>
      <c r="AD132" s="201">
        <f t="shared" si="106"/>
        <v>0</v>
      </c>
      <c r="AE132" s="235"/>
      <c r="AF132" s="234"/>
      <c r="AG132" s="201">
        <f t="shared" si="107"/>
        <v>0</v>
      </c>
      <c r="AH132" s="235"/>
      <c r="AI132" s="229"/>
      <c r="AJ132" s="205" t="s">
        <v>36</v>
      </c>
    </row>
    <row r="133" spans="1:36" ht="15" hidden="1" customHeight="1">
      <c r="A133" s="359"/>
      <c r="B133" s="367"/>
      <c r="C133" s="361"/>
      <c r="D133" s="363"/>
      <c r="E133" s="365"/>
      <c r="F133" s="367"/>
      <c r="G133" s="222" t="s">
        <v>34</v>
      </c>
      <c r="H133" s="234"/>
      <c r="I133" s="201">
        <f t="shared" si="99"/>
        <v>0</v>
      </c>
      <c r="J133" s="235"/>
      <c r="K133" s="234"/>
      <c r="L133" s="201">
        <f t="shared" si="100"/>
        <v>0</v>
      </c>
      <c r="M133" s="235"/>
      <c r="N133" s="234"/>
      <c r="O133" s="201">
        <f t="shared" si="101"/>
        <v>0</v>
      </c>
      <c r="P133" s="235"/>
      <c r="Q133" s="234"/>
      <c r="R133" s="201">
        <f t="shared" si="102"/>
        <v>0</v>
      </c>
      <c r="S133" s="235"/>
      <c r="T133" s="234"/>
      <c r="U133" s="201">
        <f t="shared" si="103"/>
        <v>0</v>
      </c>
      <c r="V133" s="235"/>
      <c r="W133" s="234"/>
      <c r="X133" s="201">
        <f t="shared" si="104"/>
        <v>0</v>
      </c>
      <c r="Y133" s="254"/>
      <c r="Z133" s="234"/>
      <c r="AA133" s="201">
        <f t="shared" si="105"/>
        <v>0</v>
      </c>
      <c r="AB133" s="235"/>
      <c r="AC133" s="234"/>
      <c r="AD133" s="201">
        <f t="shared" si="106"/>
        <v>0</v>
      </c>
      <c r="AE133" s="235"/>
      <c r="AF133" s="234"/>
      <c r="AG133" s="201">
        <f t="shared" si="107"/>
        <v>0</v>
      </c>
      <c r="AH133" s="235"/>
      <c r="AI133" s="229"/>
      <c r="AJ133" s="204">
        <f>SUM(J128:J136,M128:M136,P128:P136,S128:S136,V128:V136,Y128:Y136,AB128:AB136,AE128:AE136,AH128:AH136)</f>
        <v>24571</v>
      </c>
    </row>
    <row r="134" spans="1:36" ht="15" hidden="1" customHeight="1">
      <c r="A134" s="359"/>
      <c r="B134" s="367"/>
      <c r="C134" s="361"/>
      <c r="D134" s="363"/>
      <c r="E134" s="365"/>
      <c r="F134" s="367"/>
      <c r="G134" s="222" t="s">
        <v>35</v>
      </c>
      <c r="H134" s="234"/>
      <c r="I134" s="201">
        <f t="shared" si="99"/>
        <v>0</v>
      </c>
      <c r="J134" s="235"/>
      <c r="K134" s="234"/>
      <c r="L134" s="201">
        <f t="shared" si="100"/>
        <v>0</v>
      </c>
      <c r="M134" s="235"/>
      <c r="N134" s="234"/>
      <c r="O134" s="201">
        <f t="shared" si="101"/>
        <v>0</v>
      </c>
      <c r="P134" s="235"/>
      <c r="Q134" s="234"/>
      <c r="R134" s="201">
        <f t="shared" si="102"/>
        <v>0</v>
      </c>
      <c r="S134" s="235"/>
      <c r="T134" s="234"/>
      <c r="U134" s="201">
        <f t="shared" si="103"/>
        <v>0</v>
      </c>
      <c r="V134" s="235"/>
      <c r="W134" s="234"/>
      <c r="X134" s="201">
        <f t="shared" si="104"/>
        <v>0</v>
      </c>
      <c r="Y134" s="254"/>
      <c r="Z134" s="234"/>
      <c r="AA134" s="201">
        <f t="shared" si="105"/>
        <v>0</v>
      </c>
      <c r="AB134" s="235"/>
      <c r="AC134" s="234"/>
      <c r="AD134" s="201">
        <f t="shared" si="106"/>
        <v>0</v>
      </c>
      <c r="AE134" s="235"/>
      <c r="AF134" s="234"/>
      <c r="AG134" s="201">
        <f t="shared" si="107"/>
        <v>0</v>
      </c>
      <c r="AH134" s="235"/>
      <c r="AI134" s="229"/>
      <c r="AJ134" s="205" t="s">
        <v>40</v>
      </c>
    </row>
    <row r="135" spans="1:36" ht="15" hidden="1" customHeight="1">
      <c r="A135" s="359"/>
      <c r="B135" s="367"/>
      <c r="C135" s="361"/>
      <c r="D135" s="363"/>
      <c r="E135" s="365"/>
      <c r="F135" s="367"/>
      <c r="G135" s="222" t="s">
        <v>37</v>
      </c>
      <c r="H135" s="234"/>
      <c r="I135" s="201">
        <f t="shared" si="99"/>
        <v>0</v>
      </c>
      <c r="J135" s="235"/>
      <c r="K135" s="234"/>
      <c r="L135" s="201">
        <f t="shared" si="100"/>
        <v>0</v>
      </c>
      <c r="M135" s="235"/>
      <c r="N135" s="234"/>
      <c r="O135" s="201">
        <f t="shared" si="101"/>
        <v>0</v>
      </c>
      <c r="P135" s="235"/>
      <c r="Q135" s="234"/>
      <c r="R135" s="201">
        <f t="shared" si="102"/>
        <v>0</v>
      </c>
      <c r="S135" s="235"/>
      <c r="T135" s="234"/>
      <c r="U135" s="201">
        <f t="shared" si="103"/>
        <v>0</v>
      </c>
      <c r="V135" s="235"/>
      <c r="W135" s="234"/>
      <c r="X135" s="201">
        <f t="shared" si="104"/>
        <v>0</v>
      </c>
      <c r="Y135" s="254"/>
      <c r="Z135" s="234"/>
      <c r="AA135" s="201">
        <f t="shared" si="105"/>
        <v>0</v>
      </c>
      <c r="AB135" s="235"/>
      <c r="AC135" s="234"/>
      <c r="AD135" s="201">
        <f t="shared" si="106"/>
        <v>0</v>
      </c>
      <c r="AE135" s="235"/>
      <c r="AF135" s="234"/>
      <c r="AG135" s="201">
        <f t="shared" si="107"/>
        <v>0</v>
      </c>
      <c r="AH135" s="235"/>
      <c r="AI135" s="229"/>
      <c r="AJ135" s="206">
        <f>AJ133/AJ129</f>
        <v>1.22855</v>
      </c>
    </row>
    <row r="136" spans="1:36" ht="15" hidden="1" customHeight="1">
      <c r="A136" s="359"/>
      <c r="B136" s="367"/>
      <c r="C136" s="361"/>
      <c r="D136" s="363"/>
      <c r="E136" s="365"/>
      <c r="F136" s="367"/>
      <c r="G136" s="222" t="s">
        <v>38</v>
      </c>
      <c r="H136" s="234"/>
      <c r="I136" s="201">
        <f t="shared" si="99"/>
        <v>0</v>
      </c>
      <c r="J136" s="235"/>
      <c r="K136" s="234"/>
      <c r="L136" s="201">
        <f t="shared" si="100"/>
        <v>0</v>
      </c>
      <c r="M136" s="235"/>
      <c r="N136" s="234"/>
      <c r="O136" s="201">
        <f t="shared" si="101"/>
        <v>0</v>
      </c>
      <c r="P136" s="235"/>
      <c r="Q136" s="234"/>
      <c r="R136" s="201">
        <f t="shared" si="102"/>
        <v>0</v>
      </c>
      <c r="S136" s="235"/>
      <c r="T136" s="234"/>
      <c r="U136" s="201">
        <f t="shared" si="103"/>
        <v>0</v>
      </c>
      <c r="V136" s="235"/>
      <c r="W136" s="234"/>
      <c r="X136" s="201">
        <f t="shared" si="104"/>
        <v>0</v>
      </c>
      <c r="Y136" s="254"/>
      <c r="Z136" s="234"/>
      <c r="AA136" s="201">
        <f t="shared" si="105"/>
        <v>0</v>
      </c>
      <c r="AB136" s="235"/>
      <c r="AC136" s="234"/>
      <c r="AD136" s="201">
        <f t="shared" si="106"/>
        <v>0</v>
      </c>
      <c r="AE136" s="235"/>
      <c r="AF136" s="234"/>
      <c r="AG136" s="201">
        <f t="shared" si="107"/>
        <v>0</v>
      </c>
      <c r="AH136" s="235"/>
      <c r="AI136" s="229"/>
      <c r="AJ136" s="210"/>
    </row>
    <row r="137" spans="1:36" ht="15" hidden="1" customHeight="1">
      <c r="A137" s="354" t="s">
        <v>17</v>
      </c>
      <c r="B137" s="356" t="s">
        <v>13</v>
      </c>
      <c r="C137" s="356" t="s">
        <v>14</v>
      </c>
      <c r="D137" s="356" t="s">
        <v>157</v>
      </c>
      <c r="E137" s="356" t="s">
        <v>16</v>
      </c>
      <c r="F137" s="348" t="s">
        <v>17</v>
      </c>
      <c r="G137" s="358" t="s">
        <v>18</v>
      </c>
      <c r="H137" s="352" t="s">
        <v>19</v>
      </c>
      <c r="I137" s="348" t="s">
        <v>20</v>
      </c>
      <c r="J137" s="350" t="s">
        <v>21</v>
      </c>
      <c r="K137" s="352" t="s">
        <v>19</v>
      </c>
      <c r="L137" s="348" t="s">
        <v>20</v>
      </c>
      <c r="M137" s="350" t="s">
        <v>21</v>
      </c>
      <c r="N137" s="352" t="s">
        <v>19</v>
      </c>
      <c r="O137" s="348" t="s">
        <v>20</v>
      </c>
      <c r="P137" s="350" t="s">
        <v>21</v>
      </c>
      <c r="Q137" s="352" t="s">
        <v>19</v>
      </c>
      <c r="R137" s="348" t="s">
        <v>20</v>
      </c>
      <c r="S137" s="350" t="s">
        <v>21</v>
      </c>
      <c r="T137" s="352" t="s">
        <v>19</v>
      </c>
      <c r="U137" s="348" t="s">
        <v>20</v>
      </c>
      <c r="V137" s="350" t="s">
        <v>21</v>
      </c>
      <c r="W137" s="352" t="s">
        <v>19</v>
      </c>
      <c r="X137" s="348" t="s">
        <v>20</v>
      </c>
      <c r="Y137" s="370" t="s">
        <v>21</v>
      </c>
      <c r="Z137" s="352" t="s">
        <v>19</v>
      </c>
      <c r="AA137" s="348" t="s">
        <v>20</v>
      </c>
      <c r="AB137" s="350" t="s">
        <v>21</v>
      </c>
      <c r="AC137" s="352" t="s">
        <v>19</v>
      </c>
      <c r="AD137" s="348" t="s">
        <v>20</v>
      </c>
      <c r="AE137" s="350" t="s">
        <v>21</v>
      </c>
      <c r="AF137" s="352" t="s">
        <v>19</v>
      </c>
      <c r="AG137" s="348" t="s">
        <v>20</v>
      </c>
      <c r="AH137" s="350" t="s">
        <v>21</v>
      </c>
      <c r="AI137" s="372" t="s">
        <v>19</v>
      </c>
      <c r="AJ137" s="380" t="s">
        <v>22</v>
      </c>
    </row>
    <row r="138" spans="1:36" ht="15" hidden="1" customHeight="1">
      <c r="A138" s="354"/>
      <c r="B138" s="356"/>
      <c r="C138" s="356"/>
      <c r="D138" s="356"/>
      <c r="E138" s="356"/>
      <c r="F138" s="348"/>
      <c r="G138" s="358"/>
      <c r="H138" s="352"/>
      <c r="I138" s="348"/>
      <c r="J138" s="350"/>
      <c r="K138" s="352"/>
      <c r="L138" s="348"/>
      <c r="M138" s="350"/>
      <c r="N138" s="352"/>
      <c r="O138" s="348"/>
      <c r="P138" s="350"/>
      <c r="Q138" s="352"/>
      <c r="R138" s="348"/>
      <c r="S138" s="350"/>
      <c r="T138" s="352"/>
      <c r="U138" s="348"/>
      <c r="V138" s="350"/>
      <c r="W138" s="352"/>
      <c r="X138" s="348"/>
      <c r="Y138" s="370"/>
      <c r="Z138" s="352"/>
      <c r="AA138" s="348"/>
      <c r="AB138" s="350"/>
      <c r="AC138" s="352"/>
      <c r="AD138" s="348"/>
      <c r="AE138" s="350"/>
      <c r="AF138" s="352"/>
      <c r="AG138" s="348"/>
      <c r="AH138" s="350"/>
      <c r="AI138" s="372"/>
      <c r="AJ138" s="380"/>
    </row>
    <row r="139" spans="1:36" ht="15" hidden="1" customHeight="1">
      <c r="A139" s="359" t="s">
        <v>195</v>
      </c>
      <c r="B139" s="367" t="s">
        <v>196</v>
      </c>
      <c r="C139" s="361">
        <v>1623</v>
      </c>
      <c r="D139" s="363" t="s">
        <v>197</v>
      </c>
      <c r="E139" s="365" t="s">
        <v>198</v>
      </c>
      <c r="F139" s="367" t="s">
        <v>195</v>
      </c>
      <c r="G139" s="222" t="s">
        <v>27</v>
      </c>
      <c r="H139" s="234"/>
      <c r="I139" s="201">
        <f t="shared" ref="I139:I147" si="108">H139-J139</f>
        <v>0</v>
      </c>
      <c r="J139" s="235"/>
      <c r="K139" s="234"/>
      <c r="L139" s="201">
        <f t="shared" ref="L139:L147" si="109">K139-M139</f>
        <v>0</v>
      </c>
      <c r="M139" s="235"/>
      <c r="N139" s="234"/>
      <c r="O139" s="201">
        <f t="shared" ref="O139:O147" si="110">N139-P139</f>
        <v>0</v>
      </c>
      <c r="P139" s="235"/>
      <c r="Q139" s="234"/>
      <c r="R139" s="201">
        <f t="shared" ref="R139:R147" si="111">Q139-S139</f>
        <v>0</v>
      </c>
      <c r="S139" s="235"/>
      <c r="T139" s="234"/>
      <c r="U139" s="201">
        <f t="shared" ref="U139:U147" si="112">T139-V139</f>
        <v>0</v>
      </c>
      <c r="V139" s="235"/>
      <c r="W139" s="234"/>
      <c r="X139" s="201">
        <f t="shared" ref="X139:X147" si="113">W139-Y139</f>
        <v>0</v>
      </c>
      <c r="Y139" s="254"/>
      <c r="Z139" s="234"/>
      <c r="AA139" s="201">
        <f t="shared" ref="AA139:AA147" si="114">Z139-AB139</f>
        <v>0</v>
      </c>
      <c r="AB139" s="235"/>
      <c r="AC139" s="234"/>
      <c r="AD139" s="201">
        <f t="shared" ref="AD139:AD147" si="115">AC139-AE139</f>
        <v>0</v>
      </c>
      <c r="AE139" s="235"/>
      <c r="AF139" s="234"/>
      <c r="AG139" s="201">
        <f t="shared" ref="AG139:AG147" si="116">AF139-AH139</f>
        <v>0</v>
      </c>
      <c r="AH139" s="235"/>
      <c r="AI139" s="229"/>
      <c r="AJ139" s="203" t="s">
        <v>28</v>
      </c>
    </row>
    <row r="140" spans="1:36" ht="15" hidden="1" customHeight="1">
      <c r="A140" s="359"/>
      <c r="B140" s="367"/>
      <c r="C140" s="361"/>
      <c r="D140" s="363"/>
      <c r="E140" s="365"/>
      <c r="F140" s="367"/>
      <c r="G140" s="222" t="s">
        <v>29</v>
      </c>
      <c r="H140" s="234"/>
      <c r="I140" s="201">
        <f t="shared" si="108"/>
        <v>0</v>
      </c>
      <c r="J140" s="235"/>
      <c r="K140" s="234"/>
      <c r="L140" s="201">
        <f t="shared" si="109"/>
        <v>0</v>
      </c>
      <c r="M140" s="235"/>
      <c r="N140" s="234"/>
      <c r="O140" s="201">
        <f t="shared" si="110"/>
        <v>0</v>
      </c>
      <c r="P140" s="235"/>
      <c r="Q140" s="234"/>
      <c r="R140" s="201">
        <f t="shared" si="111"/>
        <v>0</v>
      </c>
      <c r="S140" s="235"/>
      <c r="T140" s="234"/>
      <c r="U140" s="201">
        <f t="shared" si="112"/>
        <v>0</v>
      </c>
      <c r="V140" s="235"/>
      <c r="W140" s="234"/>
      <c r="X140" s="201">
        <f t="shared" si="113"/>
        <v>0</v>
      </c>
      <c r="Y140" s="254"/>
      <c r="Z140" s="234"/>
      <c r="AA140" s="201">
        <f t="shared" si="114"/>
        <v>0</v>
      </c>
      <c r="AB140" s="235"/>
      <c r="AC140" s="234"/>
      <c r="AD140" s="201">
        <f t="shared" si="115"/>
        <v>0</v>
      </c>
      <c r="AE140" s="235"/>
      <c r="AF140" s="234"/>
      <c r="AG140" s="201">
        <f t="shared" si="116"/>
        <v>0</v>
      </c>
      <c r="AH140" s="235"/>
      <c r="AI140" s="229"/>
      <c r="AJ140" s="204">
        <f>SUM(H139:H147,K139:K147,N139:N147,Q139:Q147,T139:T147,W139:W147,Z139:Z147,AC139:AC147,AF139:AF147)</f>
        <v>200000</v>
      </c>
    </row>
    <row r="141" spans="1:36" ht="15" hidden="1" customHeight="1">
      <c r="A141" s="359"/>
      <c r="B141" s="367"/>
      <c r="C141" s="361"/>
      <c r="D141" s="363"/>
      <c r="E141" s="365"/>
      <c r="F141" s="367"/>
      <c r="G141" s="222" t="s">
        <v>30</v>
      </c>
      <c r="H141" s="234"/>
      <c r="I141" s="201">
        <f t="shared" si="108"/>
        <v>0</v>
      </c>
      <c r="J141" s="235"/>
      <c r="K141" s="234"/>
      <c r="L141" s="201">
        <f t="shared" si="109"/>
        <v>0</v>
      </c>
      <c r="M141" s="235"/>
      <c r="N141" s="234"/>
      <c r="O141" s="201">
        <f t="shared" si="110"/>
        <v>0</v>
      </c>
      <c r="P141" s="235"/>
      <c r="Q141" s="234"/>
      <c r="R141" s="201">
        <f t="shared" si="111"/>
        <v>0</v>
      </c>
      <c r="S141" s="235"/>
      <c r="T141" s="234"/>
      <c r="U141" s="201">
        <f t="shared" si="112"/>
        <v>0</v>
      </c>
      <c r="V141" s="235"/>
      <c r="W141" s="234"/>
      <c r="X141" s="201">
        <f t="shared" si="113"/>
        <v>0</v>
      </c>
      <c r="Y141" s="254"/>
      <c r="Z141" s="234"/>
      <c r="AA141" s="201">
        <f t="shared" si="114"/>
        <v>0</v>
      </c>
      <c r="AB141" s="235"/>
      <c r="AC141" s="234"/>
      <c r="AD141" s="201">
        <f t="shared" si="115"/>
        <v>0</v>
      </c>
      <c r="AE141" s="235"/>
      <c r="AF141" s="234"/>
      <c r="AG141" s="201">
        <f t="shared" si="116"/>
        <v>0</v>
      </c>
      <c r="AH141" s="235"/>
      <c r="AI141" s="229"/>
      <c r="AJ141" s="205" t="s">
        <v>32</v>
      </c>
    </row>
    <row r="142" spans="1:36" ht="15" hidden="1" customHeight="1">
      <c r="A142" s="359"/>
      <c r="B142" s="367"/>
      <c r="C142" s="361"/>
      <c r="D142" s="363"/>
      <c r="E142" s="365"/>
      <c r="F142" s="367"/>
      <c r="G142" s="222" t="s">
        <v>31</v>
      </c>
      <c r="H142" s="234"/>
      <c r="I142" s="201">
        <f t="shared" si="108"/>
        <v>0</v>
      </c>
      <c r="J142" s="235"/>
      <c r="K142" s="234"/>
      <c r="L142" s="201">
        <f t="shared" si="109"/>
        <v>0</v>
      </c>
      <c r="M142" s="235"/>
      <c r="N142" s="234"/>
      <c r="O142" s="201">
        <f t="shared" si="110"/>
        <v>0</v>
      </c>
      <c r="P142" s="235"/>
      <c r="Q142" s="234"/>
      <c r="R142" s="201">
        <f t="shared" si="111"/>
        <v>0</v>
      </c>
      <c r="S142" s="235"/>
      <c r="T142" s="234"/>
      <c r="U142" s="201">
        <f t="shared" si="112"/>
        <v>0</v>
      </c>
      <c r="V142" s="235"/>
      <c r="W142" s="234"/>
      <c r="X142" s="201">
        <f t="shared" si="113"/>
        <v>0</v>
      </c>
      <c r="Y142" s="254"/>
      <c r="Z142" s="234"/>
      <c r="AA142" s="201">
        <f t="shared" si="114"/>
        <v>0</v>
      </c>
      <c r="AB142" s="235"/>
      <c r="AC142" s="234"/>
      <c r="AD142" s="201">
        <f t="shared" si="115"/>
        <v>0</v>
      </c>
      <c r="AE142" s="235"/>
      <c r="AF142" s="234"/>
      <c r="AG142" s="201">
        <f t="shared" si="116"/>
        <v>0</v>
      </c>
      <c r="AH142" s="235"/>
      <c r="AI142" s="229"/>
      <c r="AJ142" s="204">
        <f>SUM(I139:I147,L139:L147,O139:O147,R139:R147,U139:U147,X139:X147,AA139:AA147,AD139:AD147,AA139:AA147,AG139:AG147)</f>
        <v>29280</v>
      </c>
    </row>
    <row r="143" spans="1:36" ht="15" hidden="1" customHeight="1">
      <c r="A143" s="359"/>
      <c r="B143" s="367"/>
      <c r="C143" s="361"/>
      <c r="D143" s="363"/>
      <c r="E143" s="365"/>
      <c r="F143" s="367"/>
      <c r="G143" s="222" t="s">
        <v>33</v>
      </c>
      <c r="H143" s="234"/>
      <c r="I143" s="201">
        <f t="shared" si="108"/>
        <v>0</v>
      </c>
      <c r="J143" s="235"/>
      <c r="K143" s="234"/>
      <c r="L143" s="201">
        <f t="shared" si="109"/>
        <v>0</v>
      </c>
      <c r="M143" s="235"/>
      <c r="N143" s="234"/>
      <c r="O143" s="201">
        <f t="shared" si="110"/>
        <v>0</v>
      </c>
      <c r="P143" s="235"/>
      <c r="Q143" s="234"/>
      <c r="R143" s="201">
        <f t="shared" si="111"/>
        <v>0</v>
      </c>
      <c r="S143" s="235"/>
      <c r="T143" s="234"/>
      <c r="U143" s="201">
        <f t="shared" si="112"/>
        <v>0</v>
      </c>
      <c r="V143" s="235"/>
      <c r="W143" s="234"/>
      <c r="X143" s="201">
        <f t="shared" si="113"/>
        <v>0</v>
      </c>
      <c r="Y143" s="254"/>
      <c r="Z143" s="234"/>
      <c r="AA143" s="201">
        <f t="shared" si="114"/>
        <v>0</v>
      </c>
      <c r="AB143" s="235"/>
      <c r="AC143" s="234"/>
      <c r="AD143" s="201">
        <f t="shared" si="115"/>
        <v>0</v>
      </c>
      <c r="AE143" s="235"/>
      <c r="AF143" s="234"/>
      <c r="AG143" s="201">
        <f t="shared" si="116"/>
        <v>0</v>
      </c>
      <c r="AH143" s="235"/>
      <c r="AI143" s="229"/>
      <c r="AJ143" s="205" t="s">
        <v>36</v>
      </c>
    </row>
    <row r="144" spans="1:36" ht="15" hidden="1" customHeight="1">
      <c r="A144" s="359"/>
      <c r="B144" s="367"/>
      <c r="C144" s="361"/>
      <c r="D144" s="363"/>
      <c r="E144" s="365"/>
      <c r="F144" s="367"/>
      <c r="G144" s="222" t="s">
        <v>34</v>
      </c>
      <c r="H144" s="234"/>
      <c r="I144" s="201">
        <f t="shared" si="108"/>
        <v>0</v>
      </c>
      <c r="J144" s="235"/>
      <c r="K144" s="234">
        <v>100000</v>
      </c>
      <c r="L144" s="201">
        <f t="shared" si="109"/>
        <v>0</v>
      </c>
      <c r="M144" s="235">
        <v>100000</v>
      </c>
      <c r="N144" s="234">
        <v>100000</v>
      </c>
      <c r="O144" s="201">
        <f t="shared" si="110"/>
        <v>29280</v>
      </c>
      <c r="P144" s="235">
        <v>70720</v>
      </c>
      <c r="Q144" s="234"/>
      <c r="R144" s="201">
        <f t="shared" si="111"/>
        <v>0</v>
      </c>
      <c r="S144" s="235"/>
      <c r="T144" s="234"/>
      <c r="U144" s="201">
        <f t="shared" si="112"/>
        <v>0</v>
      </c>
      <c r="V144" s="235"/>
      <c r="W144" s="234"/>
      <c r="X144" s="201">
        <f t="shared" si="113"/>
        <v>0</v>
      </c>
      <c r="Y144" s="254"/>
      <c r="Z144" s="234"/>
      <c r="AA144" s="201">
        <f t="shared" si="114"/>
        <v>0</v>
      </c>
      <c r="AB144" s="235"/>
      <c r="AC144" s="234"/>
      <c r="AD144" s="201">
        <f t="shared" si="115"/>
        <v>0</v>
      </c>
      <c r="AE144" s="235"/>
      <c r="AF144" s="234"/>
      <c r="AG144" s="201">
        <f t="shared" si="116"/>
        <v>0</v>
      </c>
      <c r="AH144" s="235"/>
      <c r="AI144" s="229"/>
      <c r="AJ144" s="204">
        <f>SUM(J139:J147,M139:M147,P139:P147,S139:S147,V139:V147,Y139:Y147,AB139:AB147,AE139:AE147,AH139:AH147)</f>
        <v>170720</v>
      </c>
    </row>
    <row r="145" spans="1:36" ht="15" hidden="1" customHeight="1">
      <c r="A145" s="359"/>
      <c r="B145" s="367"/>
      <c r="C145" s="361"/>
      <c r="D145" s="363"/>
      <c r="E145" s="365"/>
      <c r="F145" s="367"/>
      <c r="G145" s="222" t="s">
        <v>35</v>
      </c>
      <c r="H145" s="234"/>
      <c r="I145" s="201">
        <f t="shared" si="108"/>
        <v>0</v>
      </c>
      <c r="J145" s="235"/>
      <c r="K145" s="234"/>
      <c r="L145" s="201">
        <f t="shared" si="109"/>
        <v>0</v>
      </c>
      <c r="M145" s="235"/>
      <c r="N145" s="234"/>
      <c r="O145" s="201">
        <f t="shared" si="110"/>
        <v>0</v>
      </c>
      <c r="P145" s="235"/>
      <c r="Q145" s="234"/>
      <c r="R145" s="201">
        <f t="shared" si="111"/>
        <v>0</v>
      </c>
      <c r="S145" s="235"/>
      <c r="T145" s="234"/>
      <c r="U145" s="201">
        <f t="shared" si="112"/>
        <v>0</v>
      </c>
      <c r="V145" s="235"/>
      <c r="W145" s="234"/>
      <c r="X145" s="201">
        <f t="shared" si="113"/>
        <v>0</v>
      </c>
      <c r="Y145" s="254"/>
      <c r="Z145" s="234"/>
      <c r="AA145" s="201">
        <f t="shared" si="114"/>
        <v>0</v>
      </c>
      <c r="AB145" s="235"/>
      <c r="AC145" s="234"/>
      <c r="AD145" s="201">
        <f t="shared" si="115"/>
        <v>0</v>
      </c>
      <c r="AE145" s="235"/>
      <c r="AF145" s="234"/>
      <c r="AG145" s="201">
        <f t="shared" si="116"/>
        <v>0</v>
      </c>
      <c r="AH145" s="235"/>
      <c r="AI145" s="229"/>
      <c r="AJ145" s="205" t="s">
        <v>40</v>
      </c>
    </row>
    <row r="146" spans="1:36" ht="15" hidden="1" customHeight="1">
      <c r="A146" s="359"/>
      <c r="B146" s="367"/>
      <c r="C146" s="361"/>
      <c r="D146" s="363"/>
      <c r="E146" s="365"/>
      <c r="F146" s="367"/>
      <c r="G146" s="222" t="s">
        <v>37</v>
      </c>
      <c r="H146" s="234"/>
      <c r="I146" s="201">
        <f t="shared" si="108"/>
        <v>0</v>
      </c>
      <c r="J146" s="235"/>
      <c r="K146" s="234"/>
      <c r="L146" s="201">
        <f t="shared" si="109"/>
        <v>0</v>
      </c>
      <c r="M146" s="235"/>
      <c r="N146" s="234"/>
      <c r="O146" s="201">
        <f t="shared" si="110"/>
        <v>0</v>
      </c>
      <c r="P146" s="235"/>
      <c r="Q146" s="234"/>
      <c r="R146" s="201">
        <f t="shared" si="111"/>
        <v>0</v>
      </c>
      <c r="S146" s="235"/>
      <c r="T146" s="234"/>
      <c r="U146" s="201">
        <f t="shared" si="112"/>
        <v>0</v>
      </c>
      <c r="V146" s="235"/>
      <c r="W146" s="234"/>
      <c r="X146" s="201">
        <f t="shared" si="113"/>
        <v>0</v>
      </c>
      <c r="Y146" s="254"/>
      <c r="Z146" s="234"/>
      <c r="AA146" s="201">
        <f t="shared" si="114"/>
        <v>0</v>
      </c>
      <c r="AB146" s="235"/>
      <c r="AC146" s="234"/>
      <c r="AD146" s="201">
        <f t="shared" si="115"/>
        <v>0</v>
      </c>
      <c r="AE146" s="235"/>
      <c r="AF146" s="234"/>
      <c r="AG146" s="201">
        <f t="shared" si="116"/>
        <v>0</v>
      </c>
      <c r="AH146" s="235"/>
      <c r="AI146" s="229"/>
      <c r="AJ146" s="206">
        <f>AJ144/AJ140</f>
        <v>0.85360000000000003</v>
      </c>
    </row>
    <row r="147" spans="1:36" ht="15" hidden="1" customHeight="1" thickBot="1">
      <c r="A147" s="396"/>
      <c r="B147" s="400"/>
      <c r="C147" s="397"/>
      <c r="D147" s="398"/>
      <c r="E147" s="399"/>
      <c r="F147" s="400"/>
      <c r="G147" s="224" t="s">
        <v>38</v>
      </c>
      <c r="H147" s="238"/>
      <c r="I147" s="202">
        <f t="shared" si="108"/>
        <v>0</v>
      </c>
      <c r="J147" s="239"/>
      <c r="K147" s="238"/>
      <c r="L147" s="202">
        <f t="shared" si="109"/>
        <v>0</v>
      </c>
      <c r="M147" s="239"/>
      <c r="N147" s="238"/>
      <c r="O147" s="202">
        <f t="shared" si="110"/>
        <v>0</v>
      </c>
      <c r="P147" s="239"/>
      <c r="Q147" s="238"/>
      <c r="R147" s="202">
        <f t="shared" si="111"/>
        <v>0</v>
      </c>
      <c r="S147" s="239"/>
      <c r="T147" s="238"/>
      <c r="U147" s="202">
        <f t="shared" si="112"/>
        <v>0</v>
      </c>
      <c r="V147" s="239"/>
      <c r="W147" s="238"/>
      <c r="X147" s="202">
        <f t="shared" si="113"/>
        <v>0</v>
      </c>
      <c r="Y147" s="256"/>
      <c r="Z147" s="238"/>
      <c r="AA147" s="202">
        <f t="shared" si="114"/>
        <v>0</v>
      </c>
      <c r="AB147" s="239"/>
      <c r="AC147" s="238"/>
      <c r="AD147" s="202">
        <f t="shared" si="115"/>
        <v>0</v>
      </c>
      <c r="AE147" s="239"/>
      <c r="AF147" s="238"/>
      <c r="AG147" s="202">
        <f t="shared" si="116"/>
        <v>0</v>
      </c>
      <c r="AH147" s="239"/>
      <c r="AI147" s="231"/>
      <c r="AJ147" s="213"/>
    </row>
    <row r="148" spans="1:36" ht="15" customHeight="1">
      <c r="A148" s="353" t="s">
        <v>17</v>
      </c>
      <c r="B148" s="355" t="s">
        <v>13</v>
      </c>
      <c r="C148" s="355" t="s">
        <v>14</v>
      </c>
      <c r="D148" s="355" t="s">
        <v>157</v>
      </c>
      <c r="E148" s="355" t="s">
        <v>16</v>
      </c>
      <c r="F148" s="347" t="s">
        <v>17</v>
      </c>
      <c r="G148" s="357" t="s">
        <v>18</v>
      </c>
      <c r="H148" s="351" t="s">
        <v>19</v>
      </c>
      <c r="I148" s="347" t="s">
        <v>20</v>
      </c>
      <c r="J148" s="349" t="s">
        <v>21</v>
      </c>
      <c r="K148" s="351" t="s">
        <v>19</v>
      </c>
      <c r="L148" s="347" t="s">
        <v>20</v>
      </c>
      <c r="M148" s="349" t="s">
        <v>21</v>
      </c>
      <c r="N148" s="351" t="s">
        <v>19</v>
      </c>
      <c r="O148" s="347" t="s">
        <v>20</v>
      </c>
      <c r="P148" s="349" t="s">
        <v>21</v>
      </c>
      <c r="Q148" s="351" t="s">
        <v>19</v>
      </c>
      <c r="R148" s="347" t="s">
        <v>20</v>
      </c>
      <c r="S148" s="349" t="s">
        <v>21</v>
      </c>
      <c r="T148" s="351" t="s">
        <v>19</v>
      </c>
      <c r="U148" s="347" t="s">
        <v>20</v>
      </c>
      <c r="V148" s="349" t="s">
        <v>21</v>
      </c>
      <c r="W148" s="351" t="s">
        <v>19</v>
      </c>
      <c r="X148" s="347" t="s">
        <v>20</v>
      </c>
      <c r="Y148" s="369" t="s">
        <v>21</v>
      </c>
      <c r="Z148" s="351" t="s">
        <v>19</v>
      </c>
      <c r="AA148" s="347" t="s">
        <v>20</v>
      </c>
      <c r="AB148" s="349" t="s">
        <v>21</v>
      </c>
      <c r="AC148" s="351" t="s">
        <v>19</v>
      </c>
      <c r="AD148" s="347" t="s">
        <v>20</v>
      </c>
      <c r="AE148" s="349" t="s">
        <v>21</v>
      </c>
      <c r="AF148" s="351" t="s">
        <v>19</v>
      </c>
      <c r="AG148" s="347" t="s">
        <v>20</v>
      </c>
      <c r="AH148" s="349" t="s">
        <v>21</v>
      </c>
      <c r="AI148" s="371" t="s">
        <v>19</v>
      </c>
      <c r="AJ148" s="379" t="s">
        <v>22</v>
      </c>
    </row>
    <row r="149" spans="1:36" ht="15" customHeight="1">
      <c r="A149" s="354"/>
      <c r="B149" s="356"/>
      <c r="C149" s="356"/>
      <c r="D149" s="356"/>
      <c r="E149" s="356"/>
      <c r="F149" s="348"/>
      <c r="G149" s="358"/>
      <c r="H149" s="352"/>
      <c r="I149" s="348"/>
      <c r="J149" s="350"/>
      <c r="K149" s="352"/>
      <c r="L149" s="348"/>
      <c r="M149" s="350"/>
      <c r="N149" s="352"/>
      <c r="O149" s="348"/>
      <c r="P149" s="350"/>
      <c r="Q149" s="352"/>
      <c r="R149" s="348"/>
      <c r="S149" s="350"/>
      <c r="T149" s="352"/>
      <c r="U149" s="348"/>
      <c r="V149" s="350"/>
      <c r="W149" s="352"/>
      <c r="X149" s="348"/>
      <c r="Y149" s="370"/>
      <c r="Z149" s="352"/>
      <c r="AA149" s="348"/>
      <c r="AB149" s="350"/>
      <c r="AC149" s="352"/>
      <c r="AD149" s="348"/>
      <c r="AE149" s="350"/>
      <c r="AF149" s="352"/>
      <c r="AG149" s="348"/>
      <c r="AH149" s="350"/>
      <c r="AI149" s="372"/>
      <c r="AJ149" s="380"/>
    </row>
    <row r="150" spans="1:36" ht="15" customHeight="1">
      <c r="A150" s="359" t="s">
        <v>182</v>
      </c>
      <c r="B150" s="367" t="s">
        <v>199</v>
      </c>
      <c r="C150" s="361">
        <v>2214</v>
      </c>
      <c r="D150" s="363" t="s">
        <v>200</v>
      </c>
      <c r="E150" s="365" t="s">
        <v>201</v>
      </c>
      <c r="F150" s="367" t="s">
        <v>182</v>
      </c>
      <c r="G150" s="222" t="s">
        <v>27</v>
      </c>
      <c r="H150" s="234"/>
      <c r="I150" s="201">
        <f t="shared" ref="I150:I158" si="117">H150-J150</f>
        <v>0</v>
      </c>
      <c r="J150" s="235"/>
      <c r="K150" s="234"/>
      <c r="L150" s="201">
        <f t="shared" ref="L150:L158" si="118">K150-M150</f>
        <v>0</v>
      </c>
      <c r="M150" s="235"/>
      <c r="N150" s="234"/>
      <c r="O150" s="201">
        <f t="shared" ref="O150:O158" si="119">N150-P150</f>
        <v>0</v>
      </c>
      <c r="P150" s="235"/>
      <c r="Q150" s="234"/>
      <c r="R150" s="201">
        <f t="shared" ref="R150:R158" si="120">Q150-S150</f>
        <v>0</v>
      </c>
      <c r="S150" s="235"/>
      <c r="T150" s="234"/>
      <c r="U150" s="201">
        <f t="shared" ref="U150:U158" si="121">T150-V150</f>
        <v>0</v>
      </c>
      <c r="V150" s="235"/>
      <c r="W150" s="234"/>
      <c r="X150" s="201">
        <f t="shared" ref="X150:X158" si="122">W150-Y150</f>
        <v>0</v>
      </c>
      <c r="Y150" s="254"/>
      <c r="Z150" s="234"/>
      <c r="AA150" s="201">
        <f t="shared" ref="AA150:AA158" si="123">Z150-AB150</f>
        <v>0</v>
      </c>
      <c r="AB150" s="235"/>
      <c r="AC150" s="234"/>
      <c r="AD150" s="201">
        <f t="shared" ref="AD150:AD158" si="124">AC150-AE150</f>
        <v>0</v>
      </c>
      <c r="AE150" s="235"/>
      <c r="AF150" s="234"/>
      <c r="AG150" s="201">
        <f t="shared" ref="AG150:AG158" si="125">AF150-AH150</f>
        <v>0</v>
      </c>
      <c r="AH150" s="235"/>
      <c r="AI150" s="229"/>
      <c r="AJ150" s="203" t="s">
        <v>28</v>
      </c>
    </row>
    <row r="151" spans="1:36">
      <c r="A151" s="359"/>
      <c r="B151" s="367"/>
      <c r="C151" s="361"/>
      <c r="D151" s="363"/>
      <c r="E151" s="365"/>
      <c r="F151" s="367"/>
      <c r="G151" s="222" t="s">
        <v>29</v>
      </c>
      <c r="H151" s="234">
        <v>900000</v>
      </c>
      <c r="I151" s="201">
        <f t="shared" si="117"/>
        <v>0</v>
      </c>
      <c r="J151" s="235">
        <v>900000</v>
      </c>
      <c r="K151" s="234"/>
      <c r="L151" s="201">
        <f t="shared" si="118"/>
        <v>0</v>
      </c>
      <c r="M151" s="235"/>
      <c r="N151" s="234"/>
      <c r="O151" s="201">
        <f t="shared" si="119"/>
        <v>0</v>
      </c>
      <c r="P151" s="235"/>
      <c r="Q151" s="234"/>
      <c r="R151" s="201">
        <f t="shared" si="120"/>
        <v>0</v>
      </c>
      <c r="S151" s="235"/>
      <c r="T151" s="234"/>
      <c r="U151" s="201">
        <f t="shared" si="121"/>
        <v>0</v>
      </c>
      <c r="V151" s="235"/>
      <c r="W151" s="234"/>
      <c r="X151" s="201">
        <f t="shared" si="122"/>
        <v>0</v>
      </c>
      <c r="Y151" s="254"/>
      <c r="Z151" s="234"/>
      <c r="AA151" s="201">
        <f t="shared" si="123"/>
        <v>0</v>
      </c>
      <c r="AB151" s="235"/>
      <c r="AC151" s="234"/>
      <c r="AD151" s="201">
        <f t="shared" si="124"/>
        <v>0</v>
      </c>
      <c r="AE151" s="235"/>
      <c r="AF151" s="234"/>
      <c r="AG151" s="201">
        <f t="shared" si="125"/>
        <v>0</v>
      </c>
      <c r="AH151" s="235"/>
      <c r="AI151" s="229"/>
      <c r="AJ151" s="204">
        <f>SUM(H150:H158,K150:K158,N150:N158,Q150:Q158,T150:T158,W150:W158,Z150:Z158,AC150:AC158,AF150:AF158)</f>
        <v>21640000</v>
      </c>
    </row>
    <row r="152" spans="1:36">
      <c r="A152" s="359"/>
      <c r="B152" s="367"/>
      <c r="C152" s="361"/>
      <c r="D152" s="363"/>
      <c r="E152" s="365"/>
      <c r="F152" s="367"/>
      <c r="G152" s="222" t="s">
        <v>30</v>
      </c>
      <c r="H152" s="234">
        <v>960000</v>
      </c>
      <c r="I152" s="201">
        <f t="shared" si="117"/>
        <v>0</v>
      </c>
      <c r="J152" s="235">
        <v>960000</v>
      </c>
      <c r="K152" s="234"/>
      <c r="L152" s="201">
        <f t="shared" si="118"/>
        <v>0</v>
      </c>
      <c r="M152" s="235"/>
      <c r="N152" s="234"/>
      <c r="O152" s="201">
        <f t="shared" si="119"/>
        <v>0</v>
      </c>
      <c r="P152" s="235"/>
      <c r="Q152" s="234"/>
      <c r="R152" s="201">
        <f t="shared" si="120"/>
        <v>0</v>
      </c>
      <c r="S152" s="235"/>
      <c r="T152" s="234"/>
      <c r="U152" s="201">
        <f t="shared" si="121"/>
        <v>0</v>
      </c>
      <c r="V152" s="235"/>
      <c r="W152" s="234"/>
      <c r="X152" s="201">
        <f t="shared" si="122"/>
        <v>0</v>
      </c>
      <c r="Y152" s="254"/>
      <c r="Z152" s="234"/>
      <c r="AA152" s="201">
        <f t="shared" si="123"/>
        <v>0</v>
      </c>
      <c r="AB152" s="235"/>
      <c r="AC152" s="234"/>
      <c r="AD152" s="201">
        <f t="shared" si="124"/>
        <v>0</v>
      </c>
      <c r="AE152" s="235"/>
      <c r="AF152" s="234"/>
      <c r="AG152" s="201">
        <f t="shared" si="125"/>
        <v>0</v>
      </c>
      <c r="AH152" s="235"/>
      <c r="AI152" s="229"/>
      <c r="AJ152" s="205" t="s">
        <v>32</v>
      </c>
    </row>
    <row r="153" spans="1:36">
      <c r="A153" s="359"/>
      <c r="B153" s="367"/>
      <c r="C153" s="361"/>
      <c r="D153" s="363"/>
      <c r="E153" s="365"/>
      <c r="F153" s="367"/>
      <c r="G153" s="222" t="s">
        <v>31</v>
      </c>
      <c r="H153" s="234"/>
      <c r="I153" s="201">
        <f t="shared" si="117"/>
        <v>0</v>
      </c>
      <c r="J153" s="235"/>
      <c r="K153" s="234"/>
      <c r="L153" s="201">
        <f t="shared" si="118"/>
        <v>0</v>
      </c>
      <c r="M153" s="235"/>
      <c r="N153" s="234">
        <v>1780000</v>
      </c>
      <c r="O153" s="201">
        <f t="shared" si="119"/>
        <v>0</v>
      </c>
      <c r="P153" s="235">
        <v>1780000</v>
      </c>
      <c r="Q153" s="234"/>
      <c r="R153" s="201">
        <f t="shared" si="120"/>
        <v>0</v>
      </c>
      <c r="S153" s="235"/>
      <c r="T153" s="234">
        <v>1220000</v>
      </c>
      <c r="U153" s="201">
        <f t="shared" si="121"/>
        <v>1220000</v>
      </c>
      <c r="V153" s="235"/>
      <c r="W153" s="234"/>
      <c r="X153" s="201">
        <f t="shared" si="122"/>
        <v>0</v>
      </c>
      <c r="Y153" s="254"/>
      <c r="Z153" s="234"/>
      <c r="AA153" s="201">
        <f t="shared" si="123"/>
        <v>0</v>
      </c>
      <c r="AB153" s="235"/>
      <c r="AC153" s="234"/>
      <c r="AD153" s="201">
        <f t="shared" si="124"/>
        <v>0</v>
      </c>
      <c r="AE153" s="235"/>
      <c r="AF153" s="234"/>
      <c r="AG153" s="201">
        <f t="shared" si="125"/>
        <v>0</v>
      </c>
      <c r="AH153" s="235"/>
      <c r="AI153" s="229"/>
      <c r="AJ153" s="204">
        <f>SUM(I150:I158,L150:L158,O150:O158,R150:R158,U150:U158,X150:X158,AA150:AA158,AD150:AD158,AG150:AG158)</f>
        <v>12000000</v>
      </c>
    </row>
    <row r="154" spans="1:36">
      <c r="A154" s="359"/>
      <c r="B154" s="367"/>
      <c r="C154" s="361"/>
      <c r="D154" s="363"/>
      <c r="E154" s="365"/>
      <c r="F154" s="367"/>
      <c r="G154" s="222" t="s">
        <v>33</v>
      </c>
      <c r="H154" s="234"/>
      <c r="I154" s="201">
        <f t="shared" si="117"/>
        <v>0</v>
      </c>
      <c r="J154" s="235"/>
      <c r="K154" s="234"/>
      <c r="L154" s="201">
        <f t="shared" si="118"/>
        <v>0</v>
      </c>
      <c r="M154" s="235"/>
      <c r="N154" s="234">
        <v>6000000</v>
      </c>
      <c r="O154" s="201">
        <f t="shared" si="119"/>
        <v>0</v>
      </c>
      <c r="P154" s="235">
        <v>6000000</v>
      </c>
      <c r="Q154" s="234"/>
      <c r="R154" s="201">
        <f t="shared" si="120"/>
        <v>0</v>
      </c>
      <c r="S154" s="235"/>
      <c r="T154" s="234"/>
      <c r="U154" s="201">
        <f t="shared" si="121"/>
        <v>0</v>
      </c>
      <c r="V154" s="235"/>
      <c r="W154" s="234"/>
      <c r="X154" s="201">
        <f t="shared" si="122"/>
        <v>0</v>
      </c>
      <c r="Y154" s="254"/>
      <c r="Z154" s="234"/>
      <c r="AA154" s="201">
        <f t="shared" si="123"/>
        <v>0</v>
      </c>
      <c r="AB154" s="235"/>
      <c r="AC154" s="234"/>
      <c r="AD154" s="201">
        <f t="shared" si="124"/>
        <v>0</v>
      </c>
      <c r="AE154" s="235"/>
      <c r="AF154" s="234"/>
      <c r="AG154" s="201">
        <f t="shared" si="125"/>
        <v>0</v>
      </c>
      <c r="AH154" s="235"/>
      <c r="AI154" s="229"/>
      <c r="AJ154" s="205" t="s">
        <v>36</v>
      </c>
    </row>
    <row r="155" spans="1:36">
      <c r="A155" s="359"/>
      <c r="B155" s="367"/>
      <c r="C155" s="361"/>
      <c r="D155" s="363"/>
      <c r="E155" s="365"/>
      <c r="F155" s="367"/>
      <c r="G155" s="222" t="s">
        <v>34</v>
      </c>
      <c r="H155" s="234"/>
      <c r="I155" s="201">
        <f t="shared" si="117"/>
        <v>0</v>
      </c>
      <c r="J155" s="235"/>
      <c r="K155" s="234"/>
      <c r="L155" s="201">
        <f t="shared" si="118"/>
        <v>0</v>
      </c>
      <c r="M155" s="235"/>
      <c r="N155" s="234"/>
      <c r="O155" s="201">
        <f t="shared" si="119"/>
        <v>0</v>
      </c>
      <c r="P155" s="235"/>
      <c r="Q155" s="234"/>
      <c r="R155" s="201">
        <f t="shared" si="120"/>
        <v>0</v>
      </c>
      <c r="S155" s="235"/>
      <c r="T155" s="234"/>
      <c r="U155" s="201">
        <f t="shared" si="121"/>
        <v>0</v>
      </c>
      <c r="V155" s="235"/>
      <c r="W155" s="234"/>
      <c r="X155" s="201">
        <f t="shared" si="122"/>
        <v>0</v>
      </c>
      <c r="Y155" s="254"/>
      <c r="Z155" s="234"/>
      <c r="AA155" s="201">
        <f t="shared" si="123"/>
        <v>0</v>
      </c>
      <c r="AB155" s="235"/>
      <c r="AC155" s="234"/>
      <c r="AD155" s="201">
        <f t="shared" si="124"/>
        <v>0</v>
      </c>
      <c r="AE155" s="235"/>
      <c r="AF155" s="234">
        <v>10780000</v>
      </c>
      <c r="AG155" s="201">
        <f t="shared" si="125"/>
        <v>10780000</v>
      </c>
      <c r="AH155" s="235"/>
      <c r="AI155" s="229"/>
      <c r="AJ155" s="204">
        <f>SUM(J150:J158,M150:M158,P150:P158,S150:S158,V150:V158,Y150:Y158,AB150:AB158,AE150:AE158,AH150:AH158)</f>
        <v>9640000</v>
      </c>
    </row>
    <row r="156" spans="1:36">
      <c r="A156" s="359"/>
      <c r="B156" s="367"/>
      <c r="C156" s="361"/>
      <c r="D156" s="363"/>
      <c r="E156" s="365"/>
      <c r="F156" s="367"/>
      <c r="G156" s="222" t="s">
        <v>35</v>
      </c>
      <c r="H156" s="234"/>
      <c r="I156" s="201">
        <f t="shared" si="117"/>
        <v>0</v>
      </c>
      <c r="J156" s="235"/>
      <c r="K156" s="234"/>
      <c r="L156" s="201">
        <f t="shared" si="118"/>
        <v>0</v>
      </c>
      <c r="M156" s="235"/>
      <c r="N156" s="234"/>
      <c r="O156" s="201">
        <f t="shared" si="119"/>
        <v>0</v>
      </c>
      <c r="P156" s="235"/>
      <c r="Q156" s="234"/>
      <c r="R156" s="201">
        <f t="shared" si="120"/>
        <v>0</v>
      </c>
      <c r="S156" s="235"/>
      <c r="T156" s="234"/>
      <c r="U156" s="201">
        <f t="shared" si="121"/>
        <v>0</v>
      </c>
      <c r="V156" s="235"/>
      <c r="W156" s="234"/>
      <c r="X156" s="201">
        <f t="shared" si="122"/>
        <v>0</v>
      </c>
      <c r="Y156" s="254"/>
      <c r="Z156" s="234"/>
      <c r="AA156" s="201">
        <f t="shared" si="123"/>
        <v>0</v>
      </c>
      <c r="AB156" s="235"/>
      <c r="AC156" s="234"/>
      <c r="AD156" s="201">
        <f t="shared" si="124"/>
        <v>0</v>
      </c>
      <c r="AE156" s="235"/>
      <c r="AF156" s="234"/>
      <c r="AG156" s="201">
        <f t="shared" si="125"/>
        <v>0</v>
      </c>
      <c r="AH156" s="235"/>
      <c r="AI156" s="229"/>
      <c r="AJ156" s="205" t="s">
        <v>40</v>
      </c>
    </row>
    <row r="157" spans="1:36">
      <c r="A157" s="359"/>
      <c r="B157" s="367"/>
      <c r="C157" s="361"/>
      <c r="D157" s="363"/>
      <c r="E157" s="365"/>
      <c r="F157" s="367"/>
      <c r="G157" s="222" t="s">
        <v>37</v>
      </c>
      <c r="H157" s="234"/>
      <c r="I157" s="201">
        <f t="shared" si="117"/>
        <v>0</v>
      </c>
      <c r="J157" s="235"/>
      <c r="K157" s="234"/>
      <c r="L157" s="201">
        <f t="shared" si="118"/>
        <v>0</v>
      </c>
      <c r="M157" s="235"/>
      <c r="N157" s="234"/>
      <c r="O157" s="201">
        <f t="shared" si="119"/>
        <v>0</v>
      </c>
      <c r="P157" s="235"/>
      <c r="Q157" s="234"/>
      <c r="R157" s="201">
        <f t="shared" si="120"/>
        <v>0</v>
      </c>
      <c r="S157" s="235"/>
      <c r="T157" s="234"/>
      <c r="U157" s="201">
        <f t="shared" si="121"/>
        <v>0</v>
      </c>
      <c r="V157" s="235"/>
      <c r="W157" s="234"/>
      <c r="X157" s="201">
        <f t="shared" si="122"/>
        <v>0</v>
      </c>
      <c r="Y157" s="254"/>
      <c r="Z157" s="234"/>
      <c r="AA157" s="201">
        <f t="shared" si="123"/>
        <v>0</v>
      </c>
      <c r="AB157" s="235"/>
      <c r="AC157" s="234"/>
      <c r="AD157" s="201">
        <f t="shared" si="124"/>
        <v>0</v>
      </c>
      <c r="AE157" s="235"/>
      <c r="AF157" s="234"/>
      <c r="AG157" s="201">
        <f t="shared" si="125"/>
        <v>0</v>
      </c>
      <c r="AH157" s="235"/>
      <c r="AI157" s="229"/>
      <c r="AJ157" s="206">
        <f>AJ155/AJ151</f>
        <v>0.44547134935304988</v>
      </c>
    </row>
    <row r="158" spans="1:36" ht="15.75" thickBot="1">
      <c r="A158" s="360"/>
      <c r="B158" s="368"/>
      <c r="C158" s="362"/>
      <c r="D158" s="364"/>
      <c r="E158" s="366"/>
      <c r="F158" s="368"/>
      <c r="G158" s="223" t="s">
        <v>38</v>
      </c>
      <c r="H158" s="236"/>
      <c r="I158" s="207">
        <f t="shared" si="117"/>
        <v>0</v>
      </c>
      <c r="J158" s="237"/>
      <c r="K158" s="236"/>
      <c r="L158" s="207">
        <f t="shared" si="118"/>
        <v>0</v>
      </c>
      <c r="M158" s="237"/>
      <c r="N158" s="236"/>
      <c r="O158" s="207">
        <f t="shared" si="119"/>
        <v>0</v>
      </c>
      <c r="P158" s="237"/>
      <c r="Q158" s="236"/>
      <c r="R158" s="207">
        <f t="shared" si="120"/>
        <v>0</v>
      </c>
      <c r="S158" s="237"/>
      <c r="T158" s="236"/>
      <c r="U158" s="207">
        <f t="shared" si="121"/>
        <v>0</v>
      </c>
      <c r="V158" s="237"/>
      <c r="W158" s="236"/>
      <c r="X158" s="207">
        <f t="shared" si="122"/>
        <v>0</v>
      </c>
      <c r="Y158" s="255"/>
      <c r="Z158" s="236"/>
      <c r="AA158" s="207">
        <f t="shared" si="123"/>
        <v>0</v>
      </c>
      <c r="AB158" s="237"/>
      <c r="AC158" s="236"/>
      <c r="AD158" s="207">
        <f t="shared" si="124"/>
        <v>0</v>
      </c>
      <c r="AE158" s="237"/>
      <c r="AF158" s="236"/>
      <c r="AG158" s="207">
        <f t="shared" si="125"/>
        <v>0</v>
      </c>
      <c r="AH158" s="237"/>
      <c r="AI158" s="230"/>
      <c r="AJ158" s="208"/>
    </row>
    <row r="159" spans="1:36" ht="15" customHeight="1">
      <c r="A159" s="353" t="s">
        <v>17</v>
      </c>
      <c r="B159" s="355" t="s">
        <v>13</v>
      </c>
      <c r="C159" s="355" t="s">
        <v>14</v>
      </c>
      <c r="D159" s="355" t="s">
        <v>157</v>
      </c>
      <c r="E159" s="355" t="s">
        <v>16</v>
      </c>
      <c r="F159" s="347" t="s">
        <v>17</v>
      </c>
      <c r="G159" s="357" t="s">
        <v>18</v>
      </c>
      <c r="H159" s="351" t="s">
        <v>19</v>
      </c>
      <c r="I159" s="347" t="s">
        <v>20</v>
      </c>
      <c r="J159" s="349" t="s">
        <v>21</v>
      </c>
      <c r="K159" s="351" t="s">
        <v>19</v>
      </c>
      <c r="L159" s="347" t="s">
        <v>20</v>
      </c>
      <c r="M159" s="349" t="s">
        <v>21</v>
      </c>
      <c r="N159" s="351" t="s">
        <v>19</v>
      </c>
      <c r="O159" s="347" t="s">
        <v>20</v>
      </c>
      <c r="P159" s="349" t="s">
        <v>21</v>
      </c>
      <c r="Q159" s="351" t="s">
        <v>19</v>
      </c>
      <c r="R159" s="347" t="s">
        <v>20</v>
      </c>
      <c r="S159" s="349" t="s">
        <v>21</v>
      </c>
      <c r="T159" s="351" t="s">
        <v>19</v>
      </c>
      <c r="U159" s="347" t="s">
        <v>20</v>
      </c>
      <c r="V159" s="349" t="s">
        <v>21</v>
      </c>
      <c r="W159" s="351" t="s">
        <v>19</v>
      </c>
      <c r="X159" s="347" t="s">
        <v>20</v>
      </c>
      <c r="Y159" s="369" t="s">
        <v>21</v>
      </c>
      <c r="Z159" s="351" t="s">
        <v>19</v>
      </c>
      <c r="AA159" s="347" t="s">
        <v>20</v>
      </c>
      <c r="AB159" s="349" t="s">
        <v>21</v>
      </c>
      <c r="AC159" s="351" t="s">
        <v>19</v>
      </c>
      <c r="AD159" s="347" t="s">
        <v>20</v>
      </c>
      <c r="AE159" s="349" t="s">
        <v>21</v>
      </c>
      <c r="AF159" s="351" t="s">
        <v>19</v>
      </c>
      <c r="AG159" s="347" t="s">
        <v>20</v>
      </c>
      <c r="AH159" s="349" t="s">
        <v>21</v>
      </c>
      <c r="AI159" s="371" t="s">
        <v>19</v>
      </c>
      <c r="AJ159" s="379" t="s">
        <v>22</v>
      </c>
    </row>
    <row r="160" spans="1:36" ht="15" customHeight="1">
      <c r="A160" s="354"/>
      <c r="B160" s="356"/>
      <c r="C160" s="356"/>
      <c r="D160" s="356"/>
      <c r="E160" s="356"/>
      <c r="F160" s="348"/>
      <c r="G160" s="358"/>
      <c r="H160" s="352"/>
      <c r="I160" s="348"/>
      <c r="J160" s="350"/>
      <c r="K160" s="352"/>
      <c r="L160" s="348"/>
      <c r="M160" s="350"/>
      <c r="N160" s="352"/>
      <c r="O160" s="348"/>
      <c r="P160" s="350"/>
      <c r="Q160" s="352"/>
      <c r="R160" s="348"/>
      <c r="S160" s="350"/>
      <c r="T160" s="352"/>
      <c r="U160" s="348"/>
      <c r="V160" s="350"/>
      <c r="W160" s="352"/>
      <c r="X160" s="348"/>
      <c r="Y160" s="370"/>
      <c r="Z160" s="352"/>
      <c r="AA160" s="348"/>
      <c r="AB160" s="350"/>
      <c r="AC160" s="352"/>
      <c r="AD160" s="348"/>
      <c r="AE160" s="350"/>
      <c r="AF160" s="352"/>
      <c r="AG160" s="348"/>
      <c r="AH160" s="350"/>
      <c r="AI160" s="372"/>
      <c r="AJ160" s="380"/>
    </row>
    <row r="161" spans="1:36" ht="15" customHeight="1">
      <c r="A161" s="359" t="s">
        <v>182</v>
      </c>
      <c r="B161" s="367" t="s">
        <v>202</v>
      </c>
      <c r="C161" s="361">
        <v>213</v>
      </c>
      <c r="D161" s="363" t="s">
        <v>203</v>
      </c>
      <c r="E161" s="365" t="s">
        <v>204</v>
      </c>
      <c r="F161" s="367" t="s">
        <v>182</v>
      </c>
      <c r="G161" s="222" t="s">
        <v>27</v>
      </c>
      <c r="H161" s="234"/>
      <c r="I161" s="201">
        <f t="shared" ref="I161:I169" si="126">H161-J161</f>
        <v>0</v>
      </c>
      <c r="J161" s="235"/>
      <c r="K161" s="234"/>
      <c r="L161" s="201">
        <f t="shared" ref="L161:L169" si="127">K161-M161</f>
        <v>0</v>
      </c>
      <c r="M161" s="235"/>
      <c r="N161" s="234"/>
      <c r="O161" s="201">
        <f t="shared" ref="O161:O169" si="128">N161-P161</f>
        <v>0</v>
      </c>
      <c r="P161" s="235"/>
      <c r="Q161" s="234"/>
      <c r="R161" s="201">
        <f t="shared" ref="R161:R169" si="129">Q161-S161</f>
        <v>0</v>
      </c>
      <c r="S161" s="235"/>
      <c r="T161" s="234"/>
      <c r="U161" s="201">
        <f t="shared" ref="U161:U169" si="130">T161-V161</f>
        <v>0</v>
      </c>
      <c r="V161" s="235"/>
      <c r="W161" s="234"/>
      <c r="X161" s="201">
        <f t="shared" ref="X161:X169" si="131">W161-Y161</f>
        <v>0</v>
      </c>
      <c r="Y161" s="254"/>
      <c r="Z161" s="234"/>
      <c r="AA161" s="201">
        <f t="shared" ref="AA161:AA169" si="132">Z161-AB161</f>
        <v>0</v>
      </c>
      <c r="AB161" s="235"/>
      <c r="AC161" s="234"/>
      <c r="AD161" s="201">
        <f t="shared" ref="AD161:AD169" si="133">AC161-AE161</f>
        <v>0</v>
      </c>
      <c r="AE161" s="235"/>
      <c r="AF161" s="234"/>
      <c r="AG161" s="201">
        <f t="shared" ref="AG161:AG169" si="134">AF161-AH161</f>
        <v>0</v>
      </c>
      <c r="AH161" s="235"/>
      <c r="AI161" s="229"/>
      <c r="AJ161" s="203" t="s">
        <v>28</v>
      </c>
    </row>
    <row r="162" spans="1:36">
      <c r="A162" s="359"/>
      <c r="B162" s="367"/>
      <c r="C162" s="361"/>
      <c r="D162" s="363"/>
      <c r="E162" s="365"/>
      <c r="F162" s="367"/>
      <c r="G162" s="222" t="s">
        <v>29</v>
      </c>
      <c r="H162" s="234">
        <v>400000</v>
      </c>
      <c r="I162" s="201">
        <f t="shared" si="126"/>
        <v>0</v>
      </c>
      <c r="J162" s="235">
        <v>400000</v>
      </c>
      <c r="K162" s="234"/>
      <c r="L162" s="201">
        <f t="shared" si="127"/>
        <v>0</v>
      </c>
      <c r="M162" s="235"/>
      <c r="N162" s="234"/>
      <c r="O162" s="201">
        <f t="shared" si="128"/>
        <v>0</v>
      </c>
      <c r="P162" s="235"/>
      <c r="Q162" s="234"/>
      <c r="R162" s="201">
        <f t="shared" si="129"/>
        <v>0</v>
      </c>
      <c r="S162" s="235"/>
      <c r="T162" s="234"/>
      <c r="U162" s="201">
        <f t="shared" si="130"/>
        <v>0</v>
      </c>
      <c r="V162" s="235"/>
      <c r="W162" s="234"/>
      <c r="X162" s="201">
        <f t="shared" si="131"/>
        <v>0</v>
      </c>
      <c r="Y162" s="254"/>
      <c r="Z162" s="234"/>
      <c r="AA162" s="201">
        <f t="shared" si="132"/>
        <v>0</v>
      </c>
      <c r="AB162" s="235"/>
      <c r="AC162" s="234"/>
      <c r="AD162" s="201">
        <f t="shared" si="133"/>
        <v>0</v>
      </c>
      <c r="AE162" s="235"/>
      <c r="AF162" s="234"/>
      <c r="AG162" s="201">
        <f t="shared" si="134"/>
        <v>0</v>
      </c>
      <c r="AH162" s="235"/>
      <c r="AI162" s="229"/>
      <c r="AJ162" s="204">
        <f>SUM(H161:H169,K161:K169,N161:N169,Q161:Q169,T161:T169,W161:W169,Z161:Z169,AC161:AC169,AF161:AF169)</f>
        <v>4591000</v>
      </c>
    </row>
    <row r="163" spans="1:36">
      <c r="A163" s="359"/>
      <c r="B163" s="367"/>
      <c r="C163" s="361"/>
      <c r="D163" s="363"/>
      <c r="E163" s="365"/>
      <c r="F163" s="367"/>
      <c r="G163" s="222" t="s">
        <v>30</v>
      </c>
      <c r="H163" s="234"/>
      <c r="I163" s="201">
        <f t="shared" si="126"/>
        <v>0</v>
      </c>
      <c r="J163" s="235"/>
      <c r="K163" s="234"/>
      <c r="L163" s="201">
        <f t="shared" si="127"/>
        <v>0</v>
      </c>
      <c r="M163" s="235"/>
      <c r="N163" s="234"/>
      <c r="O163" s="201">
        <f t="shared" si="128"/>
        <v>0</v>
      </c>
      <c r="P163" s="235"/>
      <c r="Q163" s="234">
        <v>650000</v>
      </c>
      <c r="R163" s="201">
        <f t="shared" si="129"/>
        <v>0</v>
      </c>
      <c r="S163" s="235">
        <v>650000</v>
      </c>
      <c r="T163" s="234"/>
      <c r="U163" s="201">
        <f t="shared" si="130"/>
        <v>0</v>
      </c>
      <c r="V163" s="235"/>
      <c r="W163" s="234"/>
      <c r="X163" s="201">
        <f t="shared" si="131"/>
        <v>0</v>
      </c>
      <c r="Y163" s="254"/>
      <c r="Z163" s="234"/>
      <c r="AA163" s="201">
        <f t="shared" si="132"/>
        <v>0</v>
      </c>
      <c r="AB163" s="235"/>
      <c r="AC163" s="234"/>
      <c r="AD163" s="201">
        <f t="shared" si="133"/>
        <v>0</v>
      </c>
      <c r="AE163" s="235"/>
      <c r="AF163" s="234"/>
      <c r="AG163" s="201">
        <f t="shared" si="134"/>
        <v>0</v>
      </c>
      <c r="AH163" s="235"/>
      <c r="AI163" s="229"/>
      <c r="AJ163" s="205" t="s">
        <v>32</v>
      </c>
    </row>
    <row r="164" spans="1:36">
      <c r="A164" s="359"/>
      <c r="B164" s="367"/>
      <c r="C164" s="361"/>
      <c r="D164" s="363"/>
      <c r="E164" s="365"/>
      <c r="F164" s="367"/>
      <c r="G164" s="222" t="s">
        <v>31</v>
      </c>
      <c r="H164" s="234"/>
      <c r="I164" s="201">
        <f t="shared" si="126"/>
        <v>0</v>
      </c>
      <c r="J164" s="235"/>
      <c r="K164" s="234"/>
      <c r="L164" s="201">
        <f t="shared" si="127"/>
        <v>0</v>
      </c>
      <c r="M164" s="235"/>
      <c r="N164" s="234"/>
      <c r="O164" s="201">
        <f t="shared" si="128"/>
        <v>0</v>
      </c>
      <c r="P164" s="235"/>
      <c r="Q164" s="234">
        <v>896000</v>
      </c>
      <c r="R164" s="201">
        <f t="shared" si="129"/>
        <v>0</v>
      </c>
      <c r="S164" s="235">
        <v>896000</v>
      </c>
      <c r="T164" s="234"/>
      <c r="U164" s="201">
        <f t="shared" si="130"/>
        <v>0</v>
      </c>
      <c r="V164" s="235"/>
      <c r="W164" s="234"/>
      <c r="X164" s="201">
        <f t="shared" si="131"/>
        <v>0</v>
      </c>
      <c r="Y164" s="254"/>
      <c r="Z164" s="234"/>
      <c r="AA164" s="201">
        <f t="shared" si="132"/>
        <v>0</v>
      </c>
      <c r="AB164" s="235"/>
      <c r="AC164" s="234"/>
      <c r="AD164" s="201">
        <f t="shared" si="133"/>
        <v>0</v>
      </c>
      <c r="AE164" s="235"/>
      <c r="AF164" s="234"/>
      <c r="AG164" s="201">
        <f t="shared" si="134"/>
        <v>0</v>
      </c>
      <c r="AH164" s="235"/>
      <c r="AI164" s="229"/>
      <c r="AJ164" s="204">
        <f>SUM(I161:I169,L161:L169,O161:O169,R161:R169,U161:U169,X161:X169,AA161:AA169,AD161:AD169,AG161:AG169)</f>
        <v>2081000</v>
      </c>
    </row>
    <row r="165" spans="1:36">
      <c r="A165" s="359"/>
      <c r="B165" s="367"/>
      <c r="C165" s="361"/>
      <c r="D165" s="363"/>
      <c r="E165" s="365"/>
      <c r="F165" s="367"/>
      <c r="G165" s="222" t="s">
        <v>33</v>
      </c>
      <c r="H165" s="234"/>
      <c r="I165" s="201">
        <f t="shared" si="126"/>
        <v>0</v>
      </c>
      <c r="J165" s="235"/>
      <c r="K165" s="234"/>
      <c r="L165" s="201">
        <f t="shared" si="127"/>
        <v>0</v>
      </c>
      <c r="M165" s="235"/>
      <c r="N165" s="234"/>
      <c r="O165" s="201">
        <f t="shared" si="128"/>
        <v>0</v>
      </c>
      <c r="P165" s="235"/>
      <c r="Q165" s="234"/>
      <c r="R165" s="201">
        <f t="shared" si="129"/>
        <v>0</v>
      </c>
      <c r="S165" s="235"/>
      <c r="T165" s="234">
        <v>705000</v>
      </c>
      <c r="U165" s="201">
        <f t="shared" si="130"/>
        <v>141000</v>
      </c>
      <c r="V165" s="235">
        <v>564000</v>
      </c>
      <c r="W165" s="234"/>
      <c r="X165" s="201">
        <f t="shared" si="131"/>
        <v>0</v>
      </c>
      <c r="Y165" s="254"/>
      <c r="Z165" s="234"/>
      <c r="AA165" s="201">
        <f t="shared" si="132"/>
        <v>0</v>
      </c>
      <c r="AB165" s="235"/>
      <c r="AC165" s="234"/>
      <c r="AD165" s="201">
        <f t="shared" si="133"/>
        <v>0</v>
      </c>
      <c r="AE165" s="235"/>
      <c r="AF165" s="234"/>
      <c r="AG165" s="201">
        <f t="shared" si="134"/>
        <v>0</v>
      </c>
      <c r="AH165" s="235"/>
      <c r="AI165" s="229"/>
      <c r="AJ165" s="205" t="s">
        <v>36</v>
      </c>
    </row>
    <row r="166" spans="1:36">
      <c r="A166" s="359"/>
      <c r="B166" s="367"/>
      <c r="C166" s="361"/>
      <c r="D166" s="363"/>
      <c r="E166" s="365"/>
      <c r="F166" s="367"/>
      <c r="G166" s="222" t="s">
        <v>34</v>
      </c>
      <c r="H166" s="234"/>
      <c r="I166" s="201">
        <f t="shared" si="126"/>
        <v>0</v>
      </c>
      <c r="J166" s="235"/>
      <c r="K166" s="234"/>
      <c r="L166" s="201">
        <f t="shared" si="127"/>
        <v>0</v>
      </c>
      <c r="M166" s="235"/>
      <c r="N166" s="234"/>
      <c r="O166" s="201">
        <f t="shared" si="128"/>
        <v>0</v>
      </c>
      <c r="P166" s="235"/>
      <c r="Q166" s="234"/>
      <c r="R166" s="201">
        <f t="shared" si="129"/>
        <v>0</v>
      </c>
      <c r="S166" s="235"/>
      <c r="T166" s="234"/>
      <c r="U166" s="201">
        <f t="shared" si="130"/>
        <v>0</v>
      </c>
      <c r="V166" s="235"/>
      <c r="W166" s="234"/>
      <c r="X166" s="201">
        <f t="shared" si="131"/>
        <v>0</v>
      </c>
      <c r="Y166" s="254"/>
      <c r="Z166" s="234"/>
      <c r="AA166" s="201">
        <f t="shared" si="132"/>
        <v>0</v>
      </c>
      <c r="AB166" s="235"/>
      <c r="AC166" s="234">
        <v>1940000</v>
      </c>
      <c r="AD166" s="201">
        <f t="shared" si="133"/>
        <v>1940000</v>
      </c>
      <c r="AE166" s="235"/>
      <c r="AF166" s="234"/>
      <c r="AG166" s="201">
        <f t="shared" si="134"/>
        <v>0</v>
      </c>
      <c r="AH166" s="235"/>
      <c r="AI166" s="229"/>
      <c r="AJ166" s="204">
        <f>SUM(J161:J169,M161:M169,P161:P169,S161:S169,V161:V169,Y161:Y169,AB161:AB169,AE161:AE169,AH161:AH169)</f>
        <v>2510000</v>
      </c>
    </row>
    <row r="167" spans="1:36">
      <c r="A167" s="359"/>
      <c r="B167" s="367"/>
      <c r="C167" s="361"/>
      <c r="D167" s="363"/>
      <c r="E167" s="365"/>
      <c r="F167" s="367"/>
      <c r="G167" s="222" t="s">
        <v>35</v>
      </c>
      <c r="H167" s="234"/>
      <c r="I167" s="201">
        <f t="shared" si="126"/>
        <v>0</v>
      </c>
      <c r="J167" s="235"/>
      <c r="K167" s="234"/>
      <c r="L167" s="201">
        <f t="shared" si="127"/>
        <v>0</v>
      </c>
      <c r="M167" s="235"/>
      <c r="N167" s="234"/>
      <c r="O167" s="201">
        <f t="shared" si="128"/>
        <v>0</v>
      </c>
      <c r="P167" s="235"/>
      <c r="Q167" s="234"/>
      <c r="R167" s="201">
        <f t="shared" si="129"/>
        <v>0</v>
      </c>
      <c r="S167" s="235"/>
      <c r="T167" s="234"/>
      <c r="U167" s="201">
        <f t="shared" si="130"/>
        <v>0</v>
      </c>
      <c r="V167" s="235"/>
      <c r="W167" s="234"/>
      <c r="X167" s="201">
        <f t="shared" si="131"/>
        <v>0</v>
      </c>
      <c r="Y167" s="254"/>
      <c r="Z167" s="234"/>
      <c r="AA167" s="201">
        <f t="shared" si="132"/>
        <v>0</v>
      </c>
      <c r="AB167" s="235"/>
      <c r="AC167" s="234"/>
      <c r="AD167" s="201">
        <f t="shared" si="133"/>
        <v>0</v>
      </c>
      <c r="AE167" s="235"/>
      <c r="AF167" s="234"/>
      <c r="AG167" s="201">
        <f t="shared" si="134"/>
        <v>0</v>
      </c>
      <c r="AH167" s="235"/>
      <c r="AI167" s="229"/>
      <c r="AJ167" s="205" t="s">
        <v>40</v>
      </c>
    </row>
    <row r="168" spans="1:36">
      <c r="A168" s="359"/>
      <c r="B168" s="367"/>
      <c r="C168" s="361"/>
      <c r="D168" s="363"/>
      <c r="E168" s="365"/>
      <c r="F168" s="367"/>
      <c r="G168" s="222" t="s">
        <v>37</v>
      </c>
      <c r="H168" s="234"/>
      <c r="I168" s="201">
        <f t="shared" si="126"/>
        <v>0</v>
      </c>
      <c r="J168" s="235"/>
      <c r="K168" s="234"/>
      <c r="L168" s="201">
        <f t="shared" si="127"/>
        <v>0</v>
      </c>
      <c r="M168" s="235"/>
      <c r="N168" s="234"/>
      <c r="O168" s="201">
        <f t="shared" si="128"/>
        <v>0</v>
      </c>
      <c r="P168" s="235"/>
      <c r="Q168" s="234"/>
      <c r="R168" s="201">
        <f t="shared" si="129"/>
        <v>0</v>
      </c>
      <c r="S168" s="235"/>
      <c r="T168" s="234"/>
      <c r="U168" s="201">
        <f t="shared" si="130"/>
        <v>0</v>
      </c>
      <c r="V168" s="235"/>
      <c r="W168" s="234"/>
      <c r="X168" s="201">
        <f t="shared" si="131"/>
        <v>0</v>
      </c>
      <c r="Y168" s="254"/>
      <c r="Z168" s="234"/>
      <c r="AA168" s="201">
        <f t="shared" si="132"/>
        <v>0</v>
      </c>
      <c r="AB168" s="235"/>
      <c r="AC168" s="234"/>
      <c r="AD168" s="201">
        <f t="shared" si="133"/>
        <v>0</v>
      </c>
      <c r="AE168" s="235"/>
      <c r="AF168" s="234"/>
      <c r="AG168" s="201">
        <f t="shared" si="134"/>
        <v>0</v>
      </c>
      <c r="AH168" s="235"/>
      <c r="AI168" s="229"/>
      <c r="AJ168" s="206">
        <f>AJ166/AJ162</f>
        <v>0.54672184709213678</v>
      </c>
    </row>
    <row r="169" spans="1:36" ht="15.75" thickBot="1">
      <c r="A169" s="360"/>
      <c r="B169" s="368"/>
      <c r="C169" s="362"/>
      <c r="D169" s="364"/>
      <c r="E169" s="366"/>
      <c r="F169" s="368"/>
      <c r="G169" s="223" t="s">
        <v>38</v>
      </c>
      <c r="H169" s="236"/>
      <c r="I169" s="207">
        <f t="shared" si="126"/>
        <v>0</v>
      </c>
      <c r="J169" s="237"/>
      <c r="K169" s="236"/>
      <c r="L169" s="207">
        <f t="shared" si="127"/>
        <v>0</v>
      </c>
      <c r="M169" s="237"/>
      <c r="N169" s="236"/>
      <c r="O169" s="207">
        <f t="shared" si="128"/>
        <v>0</v>
      </c>
      <c r="P169" s="237"/>
      <c r="Q169" s="236"/>
      <c r="R169" s="207">
        <f t="shared" si="129"/>
        <v>0</v>
      </c>
      <c r="S169" s="237"/>
      <c r="T169" s="236"/>
      <c r="U169" s="207">
        <f t="shared" si="130"/>
        <v>0</v>
      </c>
      <c r="V169" s="237"/>
      <c r="W169" s="236"/>
      <c r="X169" s="207">
        <f t="shared" si="131"/>
        <v>0</v>
      </c>
      <c r="Y169" s="255"/>
      <c r="Z169" s="236"/>
      <c r="AA169" s="207">
        <f t="shared" si="132"/>
        <v>0</v>
      </c>
      <c r="AB169" s="237"/>
      <c r="AC169" s="236"/>
      <c r="AD169" s="207">
        <f t="shared" si="133"/>
        <v>0</v>
      </c>
      <c r="AE169" s="237"/>
      <c r="AF169" s="236"/>
      <c r="AG169" s="207">
        <f t="shared" si="134"/>
        <v>0</v>
      </c>
      <c r="AH169" s="237"/>
      <c r="AI169" s="230"/>
      <c r="AJ169" s="208"/>
    </row>
    <row r="170" spans="1:36" ht="15" customHeight="1">
      <c r="A170" s="353" t="s">
        <v>17</v>
      </c>
      <c r="B170" s="355" t="s">
        <v>13</v>
      </c>
      <c r="C170" s="355" t="s">
        <v>14</v>
      </c>
      <c r="D170" s="355" t="s">
        <v>157</v>
      </c>
      <c r="E170" s="355" t="s">
        <v>16</v>
      </c>
      <c r="F170" s="347" t="s">
        <v>17</v>
      </c>
      <c r="G170" s="357" t="s">
        <v>18</v>
      </c>
      <c r="H170" s="351" t="s">
        <v>19</v>
      </c>
      <c r="I170" s="347" t="s">
        <v>20</v>
      </c>
      <c r="J170" s="349" t="s">
        <v>21</v>
      </c>
      <c r="K170" s="351" t="s">
        <v>19</v>
      </c>
      <c r="L170" s="347" t="s">
        <v>20</v>
      </c>
      <c r="M170" s="349" t="s">
        <v>21</v>
      </c>
      <c r="N170" s="351" t="s">
        <v>19</v>
      </c>
      <c r="O170" s="347" t="s">
        <v>20</v>
      </c>
      <c r="P170" s="349" t="s">
        <v>21</v>
      </c>
      <c r="Q170" s="351" t="s">
        <v>19</v>
      </c>
      <c r="R170" s="347" t="s">
        <v>20</v>
      </c>
      <c r="S170" s="349" t="s">
        <v>21</v>
      </c>
      <c r="T170" s="351" t="s">
        <v>19</v>
      </c>
      <c r="U170" s="347" t="s">
        <v>20</v>
      </c>
      <c r="V170" s="349" t="s">
        <v>21</v>
      </c>
      <c r="W170" s="351" t="s">
        <v>19</v>
      </c>
      <c r="X170" s="347" t="s">
        <v>20</v>
      </c>
      <c r="Y170" s="369" t="s">
        <v>21</v>
      </c>
      <c r="Z170" s="351" t="s">
        <v>19</v>
      </c>
      <c r="AA170" s="347" t="s">
        <v>20</v>
      </c>
      <c r="AB170" s="349" t="s">
        <v>21</v>
      </c>
      <c r="AC170" s="351" t="s">
        <v>19</v>
      </c>
      <c r="AD170" s="347" t="s">
        <v>20</v>
      </c>
      <c r="AE170" s="349" t="s">
        <v>21</v>
      </c>
      <c r="AF170" s="351" t="s">
        <v>19</v>
      </c>
      <c r="AG170" s="347" t="s">
        <v>20</v>
      </c>
      <c r="AH170" s="349" t="s">
        <v>21</v>
      </c>
      <c r="AI170" s="371" t="s">
        <v>19</v>
      </c>
      <c r="AJ170" s="379" t="s">
        <v>22</v>
      </c>
    </row>
    <row r="171" spans="1:36" ht="15" customHeight="1">
      <c r="A171" s="354"/>
      <c r="B171" s="356"/>
      <c r="C171" s="356"/>
      <c r="D171" s="356"/>
      <c r="E171" s="356"/>
      <c r="F171" s="348"/>
      <c r="G171" s="358"/>
      <c r="H171" s="352"/>
      <c r="I171" s="348"/>
      <c r="J171" s="350"/>
      <c r="K171" s="352"/>
      <c r="L171" s="348"/>
      <c r="M171" s="350"/>
      <c r="N171" s="352"/>
      <c r="O171" s="348"/>
      <c r="P171" s="350"/>
      <c r="Q171" s="352"/>
      <c r="R171" s="348"/>
      <c r="S171" s="350"/>
      <c r="T171" s="352"/>
      <c r="U171" s="348"/>
      <c r="V171" s="350"/>
      <c r="W171" s="352"/>
      <c r="X171" s="348"/>
      <c r="Y171" s="370"/>
      <c r="Z171" s="352"/>
      <c r="AA171" s="348"/>
      <c r="AB171" s="350"/>
      <c r="AC171" s="352"/>
      <c r="AD171" s="348"/>
      <c r="AE171" s="350"/>
      <c r="AF171" s="352"/>
      <c r="AG171" s="348"/>
      <c r="AH171" s="350"/>
      <c r="AI171" s="372"/>
      <c r="AJ171" s="380"/>
    </row>
    <row r="172" spans="1:36" ht="15" customHeight="1">
      <c r="A172" s="359" t="s">
        <v>182</v>
      </c>
      <c r="B172" s="367" t="s">
        <v>205</v>
      </c>
      <c r="C172" s="361">
        <v>1271</v>
      </c>
      <c r="D172" s="363" t="s">
        <v>206</v>
      </c>
      <c r="E172" s="365" t="s">
        <v>207</v>
      </c>
      <c r="F172" s="367" t="s">
        <v>182</v>
      </c>
      <c r="G172" s="222" t="s">
        <v>27</v>
      </c>
      <c r="H172" s="234"/>
      <c r="I172" s="201">
        <f t="shared" ref="I172:I180" si="135">H172-J172</f>
        <v>0</v>
      </c>
      <c r="J172" s="235"/>
      <c r="K172" s="234"/>
      <c r="L172" s="201">
        <f t="shared" ref="L172:L180" si="136">K172-M172</f>
        <v>0</v>
      </c>
      <c r="M172" s="235"/>
      <c r="N172" s="234"/>
      <c r="O172" s="201">
        <f t="shared" ref="O172:O180" si="137">N172-P172</f>
        <v>0</v>
      </c>
      <c r="P172" s="235"/>
      <c r="Q172" s="234"/>
      <c r="R172" s="201">
        <f>Q172-S172</f>
        <v>0</v>
      </c>
      <c r="S172" s="235"/>
      <c r="T172" s="234"/>
      <c r="U172" s="201">
        <f t="shared" ref="U172:U180" si="138">T172-V172</f>
        <v>0</v>
      </c>
      <c r="V172" s="235"/>
      <c r="W172" s="234"/>
      <c r="X172" s="201">
        <f t="shared" ref="X172:X180" si="139">W172-Y172</f>
        <v>0</v>
      </c>
      <c r="Y172" s="254"/>
      <c r="Z172" s="234"/>
      <c r="AA172" s="201">
        <f t="shared" ref="AA172:AA180" si="140">Z172-AB172</f>
        <v>0</v>
      </c>
      <c r="AB172" s="235"/>
      <c r="AC172" s="234"/>
      <c r="AD172" s="201">
        <f t="shared" ref="AD172:AD180" si="141">AC172-AE172</f>
        <v>0</v>
      </c>
      <c r="AE172" s="235"/>
      <c r="AF172" s="234"/>
      <c r="AG172" s="201">
        <f t="shared" ref="AG172:AG180" si="142">AF172-AH172</f>
        <v>0</v>
      </c>
      <c r="AH172" s="235"/>
      <c r="AI172" s="229"/>
      <c r="AJ172" s="203" t="s">
        <v>28</v>
      </c>
    </row>
    <row r="173" spans="1:36">
      <c r="A173" s="359"/>
      <c r="B173" s="367"/>
      <c r="C173" s="361"/>
      <c r="D173" s="363"/>
      <c r="E173" s="365"/>
      <c r="F173" s="367"/>
      <c r="G173" s="222" t="s">
        <v>29</v>
      </c>
      <c r="H173" s="234"/>
      <c r="I173" s="201">
        <f t="shared" si="135"/>
        <v>0</v>
      </c>
      <c r="J173" s="235"/>
      <c r="K173" s="234"/>
      <c r="L173" s="201">
        <f t="shared" si="136"/>
        <v>0</v>
      </c>
      <c r="M173" s="235"/>
      <c r="N173" s="234"/>
      <c r="O173" s="201">
        <f t="shared" si="137"/>
        <v>0</v>
      </c>
      <c r="P173" s="235"/>
      <c r="Q173" s="234"/>
      <c r="R173" s="201">
        <f>Q173-S173</f>
        <v>0</v>
      </c>
      <c r="S173" s="235"/>
      <c r="T173" s="234"/>
      <c r="U173" s="201">
        <f t="shared" si="138"/>
        <v>0</v>
      </c>
      <c r="V173" s="235"/>
      <c r="W173" s="234"/>
      <c r="X173" s="201">
        <f t="shared" si="139"/>
        <v>0</v>
      </c>
      <c r="Y173" s="254"/>
      <c r="Z173" s="234"/>
      <c r="AA173" s="201">
        <f t="shared" si="140"/>
        <v>0</v>
      </c>
      <c r="AB173" s="235"/>
      <c r="AC173" s="234"/>
      <c r="AD173" s="201">
        <f t="shared" si="141"/>
        <v>0</v>
      </c>
      <c r="AE173" s="235"/>
      <c r="AF173" s="234"/>
      <c r="AG173" s="201">
        <f t="shared" si="142"/>
        <v>0</v>
      </c>
      <c r="AH173" s="235"/>
      <c r="AI173" s="229"/>
      <c r="AJ173" s="204">
        <f>SUM(H172:H180,K172:K180,N172:N180,Q172:Q180,T172:T180,W172:W180,Z172:Z180,AC172:AC180,AF172:AF180)</f>
        <v>5371000</v>
      </c>
    </row>
    <row r="174" spans="1:36">
      <c r="A174" s="359"/>
      <c r="B174" s="367"/>
      <c r="C174" s="361"/>
      <c r="D174" s="363"/>
      <c r="E174" s="365"/>
      <c r="F174" s="367"/>
      <c r="G174" s="222" t="s">
        <v>30</v>
      </c>
      <c r="H174" s="234"/>
      <c r="I174" s="201">
        <f t="shared" si="135"/>
        <v>0</v>
      </c>
      <c r="J174" s="235"/>
      <c r="K174" s="234"/>
      <c r="L174" s="201">
        <f t="shared" si="136"/>
        <v>0</v>
      </c>
      <c r="M174" s="235"/>
      <c r="N174" s="234">
        <v>51000</v>
      </c>
      <c r="O174" s="201">
        <f t="shared" si="137"/>
        <v>0</v>
      </c>
      <c r="P174" s="235">
        <v>51000</v>
      </c>
      <c r="Q174" s="234">
        <v>0</v>
      </c>
      <c r="R174" s="201">
        <f t="shared" ref="R174:R180" si="143">Q174-S174</f>
        <v>0</v>
      </c>
      <c r="S174" s="235"/>
      <c r="T174" s="234"/>
      <c r="U174" s="201">
        <f t="shared" si="138"/>
        <v>0</v>
      </c>
      <c r="V174" s="235"/>
      <c r="W174" s="234"/>
      <c r="X174" s="201">
        <f t="shared" si="139"/>
        <v>0</v>
      </c>
      <c r="Y174" s="254"/>
      <c r="Z174" s="234"/>
      <c r="AA174" s="201">
        <f t="shared" si="140"/>
        <v>0</v>
      </c>
      <c r="AB174" s="235"/>
      <c r="AC174" s="234"/>
      <c r="AD174" s="201">
        <f t="shared" si="141"/>
        <v>0</v>
      </c>
      <c r="AE174" s="235"/>
      <c r="AF174" s="234"/>
      <c r="AG174" s="201">
        <f t="shared" si="142"/>
        <v>0</v>
      </c>
      <c r="AH174" s="235"/>
      <c r="AI174" s="229"/>
      <c r="AJ174" s="205" t="s">
        <v>32</v>
      </c>
    </row>
    <row r="175" spans="1:36">
      <c r="A175" s="359"/>
      <c r="B175" s="367"/>
      <c r="C175" s="361"/>
      <c r="D175" s="363"/>
      <c r="E175" s="365"/>
      <c r="F175" s="367"/>
      <c r="G175" s="222" t="s">
        <v>31</v>
      </c>
      <c r="H175" s="234"/>
      <c r="I175" s="201">
        <f t="shared" si="135"/>
        <v>0</v>
      </c>
      <c r="J175" s="235"/>
      <c r="K175" s="234"/>
      <c r="L175" s="201">
        <f t="shared" si="136"/>
        <v>0</v>
      </c>
      <c r="M175" s="235"/>
      <c r="N175" s="234"/>
      <c r="O175" s="201">
        <f t="shared" si="137"/>
        <v>0</v>
      </c>
      <c r="P175" s="235"/>
      <c r="Q175" s="234"/>
      <c r="R175" s="201">
        <f t="shared" si="143"/>
        <v>0</v>
      </c>
      <c r="S175" s="235"/>
      <c r="T175" s="234"/>
      <c r="U175" s="201">
        <f t="shared" si="138"/>
        <v>0</v>
      </c>
      <c r="V175" s="235"/>
      <c r="W175" s="234"/>
      <c r="X175" s="201">
        <f t="shared" si="139"/>
        <v>0</v>
      </c>
      <c r="Y175" s="254"/>
      <c r="Z175" s="234"/>
      <c r="AA175" s="201">
        <f t="shared" si="140"/>
        <v>0</v>
      </c>
      <c r="AB175" s="235"/>
      <c r="AC175" s="234"/>
      <c r="AD175" s="201">
        <f t="shared" si="141"/>
        <v>0</v>
      </c>
      <c r="AE175" s="235"/>
      <c r="AF175" s="234"/>
      <c r="AG175" s="201">
        <f t="shared" si="142"/>
        <v>0</v>
      </c>
      <c r="AH175" s="235"/>
      <c r="AI175" s="229"/>
      <c r="AJ175" s="204">
        <f>SUM(I172:I180,L172:L180,O172:O180,R172:R180,U172:U180,X172:X180,AA172:AA180,AD172:AD180,AG172:AG180)</f>
        <v>5020000</v>
      </c>
    </row>
    <row r="176" spans="1:36">
      <c r="A176" s="359"/>
      <c r="B176" s="367"/>
      <c r="C176" s="361"/>
      <c r="D176" s="363"/>
      <c r="E176" s="365"/>
      <c r="F176" s="367"/>
      <c r="G176" s="222" t="s">
        <v>33</v>
      </c>
      <c r="H176" s="234"/>
      <c r="I176" s="201">
        <f t="shared" si="135"/>
        <v>0</v>
      </c>
      <c r="J176" s="235"/>
      <c r="K176" s="234"/>
      <c r="L176" s="201">
        <f t="shared" si="136"/>
        <v>0</v>
      </c>
      <c r="M176" s="235"/>
      <c r="N176" s="234">
        <v>300000</v>
      </c>
      <c r="O176" s="201">
        <f t="shared" si="137"/>
        <v>0</v>
      </c>
      <c r="P176" s="235">
        <v>300000</v>
      </c>
      <c r="Q176" s="234">
        <v>0</v>
      </c>
      <c r="R176" s="201">
        <f t="shared" si="143"/>
        <v>0</v>
      </c>
      <c r="S176" s="235"/>
      <c r="T176" s="234"/>
      <c r="U176" s="201">
        <f t="shared" si="138"/>
        <v>0</v>
      </c>
      <c r="V176" s="235"/>
      <c r="W176" s="234"/>
      <c r="X176" s="201">
        <f t="shared" si="139"/>
        <v>0</v>
      </c>
      <c r="Y176" s="254"/>
      <c r="Z176" s="234"/>
      <c r="AA176" s="201">
        <f t="shared" si="140"/>
        <v>0</v>
      </c>
      <c r="AB176" s="235"/>
      <c r="AC176" s="234"/>
      <c r="AD176" s="201">
        <f t="shared" si="141"/>
        <v>0</v>
      </c>
      <c r="AE176" s="235"/>
      <c r="AF176" s="234"/>
      <c r="AG176" s="201">
        <f t="shared" si="142"/>
        <v>0</v>
      </c>
      <c r="AH176" s="235"/>
      <c r="AI176" s="229"/>
      <c r="AJ176" s="205" t="s">
        <v>36</v>
      </c>
    </row>
    <row r="177" spans="1:36">
      <c r="A177" s="359"/>
      <c r="B177" s="367"/>
      <c r="C177" s="361"/>
      <c r="D177" s="363"/>
      <c r="E177" s="365"/>
      <c r="F177" s="367"/>
      <c r="G177" s="222" t="s">
        <v>34</v>
      </c>
      <c r="H177" s="234"/>
      <c r="I177" s="201">
        <f t="shared" si="135"/>
        <v>0</v>
      </c>
      <c r="J177" s="235"/>
      <c r="K177" s="234"/>
      <c r="L177" s="201">
        <f t="shared" si="136"/>
        <v>0</v>
      </c>
      <c r="M177" s="235"/>
      <c r="N177" s="234"/>
      <c r="O177" s="201">
        <f t="shared" si="137"/>
        <v>0</v>
      </c>
      <c r="P177" s="235"/>
      <c r="Q177" s="234"/>
      <c r="R177" s="201">
        <f t="shared" si="143"/>
        <v>0</v>
      </c>
      <c r="S177" s="235"/>
      <c r="T177" s="234">
        <v>5020000</v>
      </c>
      <c r="U177" s="201">
        <f t="shared" si="138"/>
        <v>5020000</v>
      </c>
      <c r="V177" s="235"/>
      <c r="W177" s="234"/>
      <c r="X177" s="201">
        <f t="shared" si="139"/>
        <v>0</v>
      </c>
      <c r="Y177" s="254"/>
      <c r="Z177" s="234"/>
      <c r="AA177" s="201">
        <f t="shared" si="140"/>
        <v>0</v>
      </c>
      <c r="AB177" s="235"/>
      <c r="AC177" s="234"/>
      <c r="AD177" s="201">
        <f t="shared" si="141"/>
        <v>0</v>
      </c>
      <c r="AE177" s="235"/>
      <c r="AF177" s="234"/>
      <c r="AG177" s="201">
        <f t="shared" si="142"/>
        <v>0</v>
      </c>
      <c r="AH177" s="235"/>
      <c r="AI177" s="229"/>
      <c r="AJ177" s="204">
        <f>SUM(J172:J180,M172:M180,P172:P180,S172:S180,V172:V180,Y172:Y180,AB172:AB180,AE172:AE180,AH172:AH180)</f>
        <v>351000</v>
      </c>
    </row>
    <row r="178" spans="1:36">
      <c r="A178" s="359"/>
      <c r="B178" s="367"/>
      <c r="C178" s="361"/>
      <c r="D178" s="363"/>
      <c r="E178" s="365"/>
      <c r="F178" s="367"/>
      <c r="G178" s="222" t="s">
        <v>35</v>
      </c>
      <c r="H178" s="234"/>
      <c r="I178" s="201">
        <f t="shared" si="135"/>
        <v>0</v>
      </c>
      <c r="J178" s="235"/>
      <c r="K178" s="234"/>
      <c r="L178" s="201">
        <f t="shared" si="136"/>
        <v>0</v>
      </c>
      <c r="M178" s="235"/>
      <c r="N178" s="234"/>
      <c r="O178" s="201">
        <f t="shared" si="137"/>
        <v>0</v>
      </c>
      <c r="P178" s="235"/>
      <c r="Q178" s="234"/>
      <c r="R178" s="201">
        <f t="shared" si="143"/>
        <v>0</v>
      </c>
      <c r="S178" s="235"/>
      <c r="T178" s="234"/>
      <c r="U178" s="201">
        <f t="shared" si="138"/>
        <v>0</v>
      </c>
      <c r="V178" s="235"/>
      <c r="W178" s="234"/>
      <c r="X178" s="201">
        <f t="shared" si="139"/>
        <v>0</v>
      </c>
      <c r="Y178" s="254"/>
      <c r="Z178" s="234"/>
      <c r="AA178" s="201">
        <f t="shared" si="140"/>
        <v>0</v>
      </c>
      <c r="AB178" s="235"/>
      <c r="AC178" s="234"/>
      <c r="AD178" s="201">
        <f t="shared" si="141"/>
        <v>0</v>
      </c>
      <c r="AE178" s="235"/>
      <c r="AF178" s="234"/>
      <c r="AG178" s="201">
        <f t="shared" si="142"/>
        <v>0</v>
      </c>
      <c r="AH178" s="235"/>
      <c r="AI178" s="229"/>
      <c r="AJ178" s="205" t="s">
        <v>40</v>
      </c>
    </row>
    <row r="179" spans="1:36">
      <c r="A179" s="359"/>
      <c r="B179" s="367"/>
      <c r="C179" s="361"/>
      <c r="D179" s="363"/>
      <c r="E179" s="365"/>
      <c r="F179" s="367"/>
      <c r="G179" s="222" t="s">
        <v>37</v>
      </c>
      <c r="H179" s="234"/>
      <c r="I179" s="201">
        <f t="shared" si="135"/>
        <v>0</v>
      </c>
      <c r="J179" s="235"/>
      <c r="K179" s="234"/>
      <c r="L179" s="201">
        <f t="shared" si="136"/>
        <v>0</v>
      </c>
      <c r="M179" s="235"/>
      <c r="N179" s="234"/>
      <c r="O179" s="201">
        <f t="shared" si="137"/>
        <v>0</v>
      </c>
      <c r="P179" s="235"/>
      <c r="Q179" s="234"/>
      <c r="R179" s="201">
        <f t="shared" si="143"/>
        <v>0</v>
      </c>
      <c r="S179" s="235"/>
      <c r="T179" s="234"/>
      <c r="U179" s="201">
        <f t="shared" si="138"/>
        <v>0</v>
      </c>
      <c r="V179" s="235"/>
      <c r="W179" s="234"/>
      <c r="X179" s="201">
        <f t="shared" si="139"/>
        <v>0</v>
      </c>
      <c r="Y179" s="254"/>
      <c r="Z179" s="234"/>
      <c r="AA179" s="201">
        <f t="shared" si="140"/>
        <v>0</v>
      </c>
      <c r="AB179" s="235"/>
      <c r="AC179" s="234"/>
      <c r="AD179" s="201">
        <f t="shared" si="141"/>
        <v>0</v>
      </c>
      <c r="AE179" s="235"/>
      <c r="AF179" s="234"/>
      <c r="AG179" s="201">
        <f t="shared" si="142"/>
        <v>0</v>
      </c>
      <c r="AH179" s="235"/>
      <c r="AI179" s="229"/>
      <c r="AJ179" s="206">
        <f>AJ177/AJ173</f>
        <v>6.535095885309998E-2</v>
      </c>
    </row>
    <row r="180" spans="1:36" ht="15.75" thickBot="1">
      <c r="A180" s="360"/>
      <c r="B180" s="368"/>
      <c r="C180" s="362"/>
      <c r="D180" s="364"/>
      <c r="E180" s="366"/>
      <c r="F180" s="368"/>
      <c r="G180" s="223" t="s">
        <v>38</v>
      </c>
      <c r="H180" s="236"/>
      <c r="I180" s="207">
        <f t="shared" si="135"/>
        <v>0</v>
      </c>
      <c r="J180" s="237"/>
      <c r="K180" s="236"/>
      <c r="L180" s="207">
        <f t="shared" si="136"/>
        <v>0</v>
      </c>
      <c r="M180" s="237"/>
      <c r="N180" s="236"/>
      <c r="O180" s="207">
        <f t="shared" si="137"/>
        <v>0</v>
      </c>
      <c r="P180" s="237"/>
      <c r="Q180" s="236"/>
      <c r="R180" s="207">
        <f t="shared" si="143"/>
        <v>0</v>
      </c>
      <c r="S180" s="237"/>
      <c r="T180" s="236"/>
      <c r="U180" s="207">
        <f t="shared" si="138"/>
        <v>0</v>
      </c>
      <c r="V180" s="237"/>
      <c r="W180" s="236"/>
      <c r="X180" s="207">
        <f t="shared" si="139"/>
        <v>0</v>
      </c>
      <c r="Y180" s="255"/>
      <c r="Z180" s="236"/>
      <c r="AA180" s="207">
        <f t="shared" si="140"/>
        <v>0</v>
      </c>
      <c r="AB180" s="237"/>
      <c r="AC180" s="236"/>
      <c r="AD180" s="207">
        <f t="shared" si="141"/>
        <v>0</v>
      </c>
      <c r="AE180" s="237"/>
      <c r="AF180" s="236"/>
      <c r="AG180" s="207">
        <f t="shared" si="142"/>
        <v>0</v>
      </c>
      <c r="AH180" s="237"/>
      <c r="AI180" s="230"/>
      <c r="AJ180" s="208"/>
    </row>
    <row r="181" spans="1:36" ht="15" customHeight="1">
      <c r="A181" s="353" t="s">
        <v>17</v>
      </c>
      <c r="B181" s="355" t="s">
        <v>13</v>
      </c>
      <c r="C181" s="355" t="s">
        <v>14</v>
      </c>
      <c r="D181" s="355" t="s">
        <v>157</v>
      </c>
      <c r="E181" s="355" t="s">
        <v>16</v>
      </c>
      <c r="F181" s="347" t="s">
        <v>17</v>
      </c>
      <c r="G181" s="357" t="s">
        <v>18</v>
      </c>
      <c r="H181" s="351" t="s">
        <v>19</v>
      </c>
      <c r="I181" s="347" t="s">
        <v>20</v>
      </c>
      <c r="J181" s="349" t="s">
        <v>21</v>
      </c>
      <c r="K181" s="351" t="s">
        <v>19</v>
      </c>
      <c r="L181" s="347" t="s">
        <v>20</v>
      </c>
      <c r="M181" s="349" t="s">
        <v>21</v>
      </c>
      <c r="N181" s="351" t="s">
        <v>19</v>
      </c>
      <c r="O181" s="347" t="s">
        <v>20</v>
      </c>
      <c r="P181" s="349" t="s">
        <v>21</v>
      </c>
      <c r="Q181" s="351" t="s">
        <v>19</v>
      </c>
      <c r="R181" s="347" t="s">
        <v>20</v>
      </c>
      <c r="S181" s="349" t="s">
        <v>21</v>
      </c>
      <c r="T181" s="351" t="s">
        <v>19</v>
      </c>
      <c r="U181" s="347" t="s">
        <v>20</v>
      </c>
      <c r="V181" s="349" t="s">
        <v>21</v>
      </c>
      <c r="W181" s="351" t="s">
        <v>19</v>
      </c>
      <c r="X181" s="347" t="s">
        <v>20</v>
      </c>
      <c r="Y181" s="369" t="s">
        <v>21</v>
      </c>
      <c r="Z181" s="351" t="s">
        <v>19</v>
      </c>
      <c r="AA181" s="347" t="s">
        <v>20</v>
      </c>
      <c r="AB181" s="349" t="s">
        <v>21</v>
      </c>
      <c r="AC181" s="351" t="s">
        <v>19</v>
      </c>
      <c r="AD181" s="347" t="s">
        <v>20</v>
      </c>
      <c r="AE181" s="349" t="s">
        <v>21</v>
      </c>
      <c r="AF181" s="351" t="s">
        <v>19</v>
      </c>
      <c r="AG181" s="347" t="s">
        <v>20</v>
      </c>
      <c r="AH181" s="349" t="s">
        <v>21</v>
      </c>
      <c r="AI181" s="371" t="s">
        <v>19</v>
      </c>
      <c r="AJ181" s="379" t="s">
        <v>22</v>
      </c>
    </row>
    <row r="182" spans="1:36" ht="15" customHeight="1">
      <c r="A182" s="354"/>
      <c r="B182" s="356"/>
      <c r="C182" s="356"/>
      <c r="D182" s="356"/>
      <c r="E182" s="356"/>
      <c r="F182" s="348"/>
      <c r="G182" s="358"/>
      <c r="H182" s="352"/>
      <c r="I182" s="348"/>
      <c r="J182" s="350"/>
      <c r="K182" s="352"/>
      <c r="L182" s="348"/>
      <c r="M182" s="350"/>
      <c r="N182" s="352"/>
      <c r="O182" s="348"/>
      <c r="P182" s="350"/>
      <c r="Q182" s="352"/>
      <c r="R182" s="348"/>
      <c r="S182" s="350"/>
      <c r="T182" s="352"/>
      <c r="U182" s="348"/>
      <c r="V182" s="350"/>
      <c r="W182" s="352"/>
      <c r="X182" s="348"/>
      <c r="Y182" s="370"/>
      <c r="Z182" s="352"/>
      <c r="AA182" s="348"/>
      <c r="AB182" s="350"/>
      <c r="AC182" s="352"/>
      <c r="AD182" s="348"/>
      <c r="AE182" s="350"/>
      <c r="AF182" s="352"/>
      <c r="AG182" s="348"/>
      <c r="AH182" s="350"/>
      <c r="AI182" s="372"/>
      <c r="AJ182" s="380"/>
    </row>
    <row r="183" spans="1:36" ht="15" customHeight="1">
      <c r="A183" s="359" t="s">
        <v>208</v>
      </c>
      <c r="B183" s="367" t="s">
        <v>209</v>
      </c>
      <c r="C183" s="361">
        <v>1662</v>
      </c>
      <c r="D183" s="363" t="s">
        <v>210</v>
      </c>
      <c r="E183" s="365" t="s">
        <v>211</v>
      </c>
      <c r="F183" s="367" t="s">
        <v>208</v>
      </c>
      <c r="G183" s="222" t="s">
        <v>27</v>
      </c>
      <c r="H183" s="234"/>
      <c r="I183" s="201">
        <f t="shared" ref="I183:I191" si="144">H183-J183</f>
        <v>0</v>
      </c>
      <c r="J183" s="235"/>
      <c r="K183" s="234"/>
      <c r="L183" s="201">
        <f t="shared" ref="L183:L191" si="145">K183-M183</f>
        <v>0</v>
      </c>
      <c r="M183" s="235"/>
      <c r="N183" s="234"/>
      <c r="O183" s="201">
        <f>N183-P183</f>
        <v>0</v>
      </c>
      <c r="P183" s="235"/>
      <c r="Q183" s="234"/>
      <c r="R183" s="201">
        <f t="shared" ref="R183:R191" si="146">Q183-S183</f>
        <v>0</v>
      </c>
      <c r="S183" s="235"/>
      <c r="T183" s="234"/>
      <c r="U183" s="201">
        <f t="shared" ref="U183:U191" si="147">T183-V183</f>
        <v>0</v>
      </c>
      <c r="V183" s="235"/>
      <c r="W183" s="234"/>
      <c r="X183" s="201">
        <f t="shared" ref="X183:X191" si="148">W183-Y183</f>
        <v>0</v>
      </c>
      <c r="Y183" s="254"/>
      <c r="Z183" s="234"/>
      <c r="AA183" s="201">
        <f t="shared" ref="AA183:AA191" si="149">Z183-AB183</f>
        <v>0</v>
      </c>
      <c r="AB183" s="235"/>
      <c r="AC183" s="234"/>
      <c r="AD183" s="201">
        <f t="shared" ref="AD183:AD191" si="150">AC183-AE183</f>
        <v>0</v>
      </c>
      <c r="AE183" s="235"/>
      <c r="AF183" s="234"/>
      <c r="AG183" s="201">
        <f t="shared" ref="AG183:AG191" si="151">AF183-AH183</f>
        <v>0</v>
      </c>
      <c r="AH183" s="235"/>
      <c r="AI183" s="229"/>
      <c r="AJ183" s="203" t="s">
        <v>28</v>
      </c>
    </row>
    <row r="184" spans="1:36">
      <c r="A184" s="359"/>
      <c r="B184" s="367"/>
      <c r="C184" s="361"/>
      <c r="D184" s="363"/>
      <c r="E184" s="365"/>
      <c r="F184" s="367"/>
      <c r="G184" s="222" t="s">
        <v>29</v>
      </c>
      <c r="H184" s="234"/>
      <c r="I184" s="201">
        <f t="shared" si="144"/>
        <v>0</v>
      </c>
      <c r="J184" s="235"/>
      <c r="K184" s="234"/>
      <c r="L184" s="201">
        <f t="shared" si="145"/>
        <v>0</v>
      </c>
      <c r="M184" s="235"/>
      <c r="N184" s="234"/>
      <c r="O184" s="201">
        <f>N184-P184</f>
        <v>0</v>
      </c>
      <c r="P184" s="235"/>
      <c r="Q184" s="234"/>
      <c r="R184" s="201">
        <f t="shared" si="146"/>
        <v>0</v>
      </c>
      <c r="S184" s="235"/>
      <c r="T184" s="234"/>
      <c r="U184" s="201">
        <f t="shared" si="147"/>
        <v>0</v>
      </c>
      <c r="V184" s="235"/>
      <c r="W184" s="234"/>
      <c r="X184" s="201">
        <f t="shared" si="148"/>
        <v>0</v>
      </c>
      <c r="Y184" s="254"/>
      <c r="Z184" s="234"/>
      <c r="AA184" s="201">
        <f t="shared" si="149"/>
        <v>0</v>
      </c>
      <c r="AB184" s="235"/>
      <c r="AC184" s="234"/>
      <c r="AD184" s="201">
        <f t="shared" si="150"/>
        <v>0</v>
      </c>
      <c r="AE184" s="235"/>
      <c r="AF184" s="234"/>
      <c r="AG184" s="201">
        <f t="shared" si="151"/>
        <v>0</v>
      </c>
      <c r="AH184" s="235"/>
      <c r="AI184" s="229"/>
      <c r="AJ184" s="204">
        <f>SUM(H183:H191,K183:K191,N183:N191,Q183:Q191,T183:T191,W183:W191,Z183:Z191,AC183:AC191,AF183:AF191)</f>
        <v>2330000</v>
      </c>
    </row>
    <row r="185" spans="1:36">
      <c r="A185" s="359"/>
      <c r="B185" s="367"/>
      <c r="C185" s="361"/>
      <c r="D185" s="363"/>
      <c r="E185" s="365"/>
      <c r="F185" s="367"/>
      <c r="G185" s="222" t="s">
        <v>30</v>
      </c>
      <c r="H185" s="234"/>
      <c r="I185" s="201">
        <f t="shared" si="144"/>
        <v>0</v>
      </c>
      <c r="J185" s="235"/>
      <c r="K185" s="234"/>
      <c r="L185" s="201">
        <f t="shared" si="145"/>
        <v>0</v>
      </c>
      <c r="M185" s="235"/>
      <c r="N185" s="234"/>
      <c r="O185" s="201">
        <f>N185-P185</f>
        <v>0</v>
      </c>
      <c r="P185" s="235"/>
      <c r="Q185" s="234"/>
      <c r="R185" s="201">
        <f t="shared" si="146"/>
        <v>0</v>
      </c>
      <c r="S185" s="235"/>
      <c r="T185" s="234"/>
      <c r="U185" s="201">
        <f t="shared" si="147"/>
        <v>0</v>
      </c>
      <c r="V185" s="235"/>
      <c r="W185" s="234"/>
      <c r="X185" s="201">
        <f t="shared" si="148"/>
        <v>0</v>
      </c>
      <c r="Y185" s="254"/>
      <c r="Z185" s="234"/>
      <c r="AA185" s="201">
        <f t="shared" si="149"/>
        <v>0</v>
      </c>
      <c r="AB185" s="235"/>
      <c r="AC185" s="234"/>
      <c r="AD185" s="201">
        <f t="shared" si="150"/>
        <v>0</v>
      </c>
      <c r="AE185" s="235"/>
      <c r="AF185" s="234"/>
      <c r="AG185" s="201">
        <f t="shared" si="151"/>
        <v>0</v>
      </c>
      <c r="AH185" s="235"/>
      <c r="AI185" s="229"/>
      <c r="AJ185" s="205" t="s">
        <v>32</v>
      </c>
    </row>
    <row r="186" spans="1:36">
      <c r="A186" s="359"/>
      <c r="B186" s="367"/>
      <c r="C186" s="361"/>
      <c r="D186" s="363"/>
      <c r="E186" s="365"/>
      <c r="F186" s="367"/>
      <c r="G186" s="222" t="s">
        <v>31</v>
      </c>
      <c r="H186" s="234"/>
      <c r="I186" s="201">
        <f t="shared" si="144"/>
        <v>0</v>
      </c>
      <c r="J186" s="235"/>
      <c r="K186" s="234"/>
      <c r="L186" s="201">
        <f t="shared" si="145"/>
        <v>0</v>
      </c>
      <c r="M186" s="235"/>
      <c r="N186" s="234"/>
      <c r="O186" s="201">
        <v>0</v>
      </c>
      <c r="P186" s="235"/>
      <c r="Q186" s="234"/>
      <c r="R186" s="201">
        <f t="shared" si="146"/>
        <v>0</v>
      </c>
      <c r="S186" s="235"/>
      <c r="T186" s="234"/>
      <c r="U186" s="201">
        <f t="shared" si="147"/>
        <v>0</v>
      </c>
      <c r="V186" s="235"/>
      <c r="W186" s="234"/>
      <c r="X186" s="201">
        <f t="shared" si="148"/>
        <v>0</v>
      </c>
      <c r="Y186" s="254"/>
      <c r="Z186" s="234"/>
      <c r="AA186" s="201">
        <f t="shared" si="149"/>
        <v>0</v>
      </c>
      <c r="AB186" s="235"/>
      <c r="AC186" s="234"/>
      <c r="AD186" s="201">
        <f t="shared" si="150"/>
        <v>0</v>
      </c>
      <c r="AE186" s="235"/>
      <c r="AF186" s="234"/>
      <c r="AG186" s="201">
        <f t="shared" si="151"/>
        <v>0</v>
      </c>
      <c r="AH186" s="235"/>
      <c r="AI186" s="229"/>
      <c r="AJ186" s="204">
        <f>SUM(I183:I191,L183:L191,O183:O191,R183:R191,U183:U191,X183:X191,AA183:AA191,AD183:AD191,AG183:AG191)</f>
        <v>2330000</v>
      </c>
    </row>
    <row r="187" spans="1:36" ht="15" customHeight="1">
      <c r="A187" s="359"/>
      <c r="B187" s="367"/>
      <c r="C187" s="361"/>
      <c r="D187" s="363"/>
      <c r="E187" s="365"/>
      <c r="F187" s="367"/>
      <c r="G187" s="222" t="s">
        <v>33</v>
      </c>
      <c r="H187" s="234"/>
      <c r="I187" s="201">
        <f t="shared" si="144"/>
        <v>0</v>
      </c>
      <c r="J187" s="235"/>
      <c r="K187" s="234"/>
      <c r="L187" s="201">
        <f t="shared" si="145"/>
        <v>0</v>
      </c>
      <c r="M187" s="235"/>
      <c r="N187" s="234"/>
      <c r="O187" s="201">
        <f t="shared" ref="O187:O191" si="152">N187-P187</f>
        <v>0</v>
      </c>
      <c r="P187" s="235"/>
      <c r="Q187" s="234"/>
      <c r="R187" s="201">
        <f t="shared" si="146"/>
        <v>0</v>
      </c>
      <c r="S187" s="235"/>
      <c r="T187" s="234">
        <v>30000</v>
      </c>
      <c r="U187" s="201">
        <f t="shared" si="147"/>
        <v>30000</v>
      </c>
      <c r="V187" s="235"/>
      <c r="W187" s="234"/>
      <c r="X187" s="201">
        <f t="shared" si="148"/>
        <v>0</v>
      </c>
      <c r="Y187" s="254"/>
      <c r="Z187" s="234"/>
      <c r="AA187" s="201">
        <f t="shared" si="149"/>
        <v>0</v>
      </c>
      <c r="AB187" s="235"/>
      <c r="AC187" s="234"/>
      <c r="AD187" s="201">
        <f t="shared" si="150"/>
        <v>0</v>
      </c>
      <c r="AE187" s="235"/>
      <c r="AF187" s="234"/>
      <c r="AG187" s="201">
        <f t="shared" si="151"/>
        <v>0</v>
      </c>
      <c r="AH187" s="235"/>
      <c r="AI187" s="229"/>
      <c r="AJ187" s="205" t="s">
        <v>36</v>
      </c>
    </row>
    <row r="188" spans="1:36">
      <c r="A188" s="359"/>
      <c r="B188" s="367"/>
      <c r="C188" s="361"/>
      <c r="D188" s="363"/>
      <c r="E188" s="365"/>
      <c r="F188" s="367"/>
      <c r="G188" s="222" t="s">
        <v>34</v>
      </c>
      <c r="H188" s="234"/>
      <c r="I188" s="201">
        <f t="shared" si="144"/>
        <v>0</v>
      </c>
      <c r="J188" s="235"/>
      <c r="K188" s="234"/>
      <c r="L188" s="201">
        <f t="shared" si="145"/>
        <v>0</v>
      </c>
      <c r="M188" s="235"/>
      <c r="N188" s="234"/>
      <c r="O188" s="201">
        <f t="shared" si="152"/>
        <v>0</v>
      </c>
      <c r="P188" s="235"/>
      <c r="Q188" s="234"/>
      <c r="R188" s="201">
        <f t="shared" si="146"/>
        <v>0</v>
      </c>
      <c r="S188" s="235"/>
      <c r="T188" s="234">
        <v>2300000</v>
      </c>
      <c r="U188" s="201">
        <f t="shared" si="147"/>
        <v>2300000</v>
      </c>
      <c r="V188" s="235"/>
      <c r="W188" s="234"/>
      <c r="X188" s="201">
        <f t="shared" si="148"/>
        <v>0</v>
      </c>
      <c r="Y188" s="254"/>
      <c r="Z188" s="234"/>
      <c r="AA188" s="201">
        <f t="shared" si="149"/>
        <v>0</v>
      </c>
      <c r="AB188" s="235"/>
      <c r="AC188" s="234"/>
      <c r="AD188" s="201">
        <f t="shared" si="150"/>
        <v>0</v>
      </c>
      <c r="AE188" s="235"/>
      <c r="AF188" s="234"/>
      <c r="AG188" s="201">
        <f t="shared" si="151"/>
        <v>0</v>
      </c>
      <c r="AH188" s="235"/>
      <c r="AI188" s="229"/>
      <c r="AJ188" s="204">
        <f>SUM(J183:J191,M183:M191,P183:P191,S183:S191,V183:V191,Y183:Y191,AB183:AB191,AE183:AE191,AH183:AH191)</f>
        <v>0</v>
      </c>
    </row>
    <row r="189" spans="1:36">
      <c r="A189" s="359"/>
      <c r="B189" s="367"/>
      <c r="C189" s="361"/>
      <c r="D189" s="363"/>
      <c r="E189" s="365"/>
      <c r="F189" s="367"/>
      <c r="G189" s="222" t="s">
        <v>35</v>
      </c>
      <c r="H189" s="234"/>
      <c r="I189" s="201">
        <f t="shared" si="144"/>
        <v>0</v>
      </c>
      <c r="J189" s="235"/>
      <c r="K189" s="234"/>
      <c r="L189" s="201">
        <f t="shared" si="145"/>
        <v>0</v>
      </c>
      <c r="M189" s="235"/>
      <c r="N189" s="234"/>
      <c r="O189" s="201">
        <f t="shared" si="152"/>
        <v>0</v>
      </c>
      <c r="P189" s="235"/>
      <c r="Q189" s="234"/>
      <c r="R189" s="201">
        <f t="shared" si="146"/>
        <v>0</v>
      </c>
      <c r="S189" s="235"/>
      <c r="T189" s="234"/>
      <c r="U189" s="201">
        <f t="shared" si="147"/>
        <v>0</v>
      </c>
      <c r="V189" s="235"/>
      <c r="W189" s="234"/>
      <c r="X189" s="201">
        <f t="shared" si="148"/>
        <v>0</v>
      </c>
      <c r="Y189" s="254"/>
      <c r="Z189" s="234"/>
      <c r="AA189" s="201">
        <f t="shared" si="149"/>
        <v>0</v>
      </c>
      <c r="AB189" s="235"/>
      <c r="AC189" s="234"/>
      <c r="AD189" s="201">
        <f t="shared" si="150"/>
        <v>0</v>
      </c>
      <c r="AE189" s="235"/>
      <c r="AF189" s="234"/>
      <c r="AG189" s="201">
        <f t="shared" si="151"/>
        <v>0</v>
      </c>
      <c r="AH189" s="235"/>
      <c r="AI189" s="229"/>
      <c r="AJ189" s="205" t="s">
        <v>40</v>
      </c>
    </row>
    <row r="190" spans="1:36">
      <c r="A190" s="359"/>
      <c r="B190" s="367"/>
      <c r="C190" s="361"/>
      <c r="D190" s="363"/>
      <c r="E190" s="365"/>
      <c r="F190" s="367"/>
      <c r="G190" s="222" t="s">
        <v>37</v>
      </c>
      <c r="H190" s="234"/>
      <c r="I190" s="201">
        <f t="shared" si="144"/>
        <v>0</v>
      </c>
      <c r="J190" s="235"/>
      <c r="K190" s="234"/>
      <c r="L190" s="201">
        <f t="shared" si="145"/>
        <v>0</v>
      </c>
      <c r="M190" s="235"/>
      <c r="N190" s="234"/>
      <c r="O190" s="201">
        <f t="shared" si="152"/>
        <v>0</v>
      </c>
      <c r="P190" s="235"/>
      <c r="Q190" s="234"/>
      <c r="R190" s="201">
        <f t="shared" si="146"/>
        <v>0</v>
      </c>
      <c r="S190" s="235"/>
      <c r="T190" s="234"/>
      <c r="U190" s="201">
        <f t="shared" si="147"/>
        <v>0</v>
      </c>
      <c r="V190" s="235"/>
      <c r="W190" s="234"/>
      <c r="X190" s="201">
        <f t="shared" si="148"/>
        <v>0</v>
      </c>
      <c r="Y190" s="254"/>
      <c r="Z190" s="234"/>
      <c r="AA190" s="201">
        <f t="shared" si="149"/>
        <v>0</v>
      </c>
      <c r="AB190" s="235"/>
      <c r="AC190" s="234"/>
      <c r="AD190" s="201">
        <f t="shared" si="150"/>
        <v>0</v>
      </c>
      <c r="AE190" s="235"/>
      <c r="AF190" s="234"/>
      <c r="AG190" s="201">
        <f t="shared" si="151"/>
        <v>0</v>
      </c>
      <c r="AH190" s="235"/>
      <c r="AI190" s="229"/>
      <c r="AJ190" s="206">
        <f>AJ188/AJ184</f>
        <v>0</v>
      </c>
    </row>
    <row r="191" spans="1:36" ht="15" customHeight="1" thickBot="1">
      <c r="A191" s="360"/>
      <c r="B191" s="368"/>
      <c r="C191" s="362"/>
      <c r="D191" s="364"/>
      <c r="E191" s="366"/>
      <c r="F191" s="368"/>
      <c r="G191" s="223" t="s">
        <v>38</v>
      </c>
      <c r="H191" s="236"/>
      <c r="I191" s="207">
        <f t="shared" si="144"/>
        <v>0</v>
      </c>
      <c r="J191" s="237"/>
      <c r="K191" s="236"/>
      <c r="L191" s="207">
        <f t="shared" si="145"/>
        <v>0</v>
      </c>
      <c r="M191" s="237"/>
      <c r="N191" s="236"/>
      <c r="O191" s="207">
        <f t="shared" si="152"/>
        <v>0</v>
      </c>
      <c r="P191" s="237"/>
      <c r="Q191" s="236"/>
      <c r="R191" s="207">
        <f t="shared" si="146"/>
        <v>0</v>
      </c>
      <c r="S191" s="237"/>
      <c r="T191" s="236"/>
      <c r="U191" s="207">
        <f t="shared" si="147"/>
        <v>0</v>
      </c>
      <c r="V191" s="237"/>
      <c r="W191" s="236"/>
      <c r="X191" s="207">
        <f t="shared" si="148"/>
        <v>0</v>
      </c>
      <c r="Y191" s="255"/>
      <c r="Z191" s="236"/>
      <c r="AA191" s="207">
        <f t="shared" si="149"/>
        <v>0</v>
      </c>
      <c r="AB191" s="237"/>
      <c r="AC191" s="236"/>
      <c r="AD191" s="207">
        <f t="shared" si="150"/>
        <v>0</v>
      </c>
      <c r="AE191" s="237"/>
      <c r="AF191" s="236"/>
      <c r="AG191" s="207">
        <f t="shared" si="151"/>
        <v>0</v>
      </c>
      <c r="AH191" s="237"/>
      <c r="AI191" s="230"/>
      <c r="AJ191" s="208"/>
    </row>
    <row r="192" spans="1:36" ht="11.25" customHeight="1">
      <c r="A192" s="353" t="s">
        <v>17</v>
      </c>
      <c r="B192" s="355" t="s">
        <v>13</v>
      </c>
      <c r="C192" s="355" t="s">
        <v>14</v>
      </c>
      <c r="D192" s="355" t="s">
        <v>157</v>
      </c>
      <c r="E192" s="355" t="s">
        <v>16</v>
      </c>
      <c r="F192" s="347" t="s">
        <v>17</v>
      </c>
      <c r="G192" s="357" t="s">
        <v>18</v>
      </c>
      <c r="H192" s="351" t="s">
        <v>19</v>
      </c>
      <c r="I192" s="347" t="s">
        <v>20</v>
      </c>
      <c r="J192" s="349" t="s">
        <v>21</v>
      </c>
      <c r="K192" s="351" t="s">
        <v>19</v>
      </c>
      <c r="L192" s="347" t="s">
        <v>20</v>
      </c>
      <c r="M192" s="349" t="s">
        <v>21</v>
      </c>
      <c r="N192" s="351" t="s">
        <v>19</v>
      </c>
      <c r="O192" s="347" t="s">
        <v>20</v>
      </c>
      <c r="P192" s="349" t="s">
        <v>21</v>
      </c>
      <c r="Q192" s="351" t="s">
        <v>19</v>
      </c>
      <c r="R192" s="347" t="s">
        <v>20</v>
      </c>
      <c r="S192" s="349" t="s">
        <v>21</v>
      </c>
      <c r="T192" s="351" t="s">
        <v>19</v>
      </c>
      <c r="U192" s="347" t="s">
        <v>20</v>
      </c>
      <c r="V192" s="349" t="s">
        <v>21</v>
      </c>
      <c r="W192" s="351" t="s">
        <v>19</v>
      </c>
      <c r="X192" s="347" t="s">
        <v>20</v>
      </c>
      <c r="Y192" s="369" t="s">
        <v>21</v>
      </c>
      <c r="Z192" s="351" t="s">
        <v>19</v>
      </c>
      <c r="AA192" s="347" t="s">
        <v>20</v>
      </c>
      <c r="AB192" s="349" t="s">
        <v>21</v>
      </c>
      <c r="AC192" s="351" t="s">
        <v>19</v>
      </c>
      <c r="AD192" s="347" t="s">
        <v>20</v>
      </c>
      <c r="AE192" s="349" t="s">
        <v>21</v>
      </c>
      <c r="AF192" s="351" t="s">
        <v>19</v>
      </c>
      <c r="AG192" s="347" t="s">
        <v>20</v>
      </c>
      <c r="AH192" s="349" t="s">
        <v>21</v>
      </c>
      <c r="AI192" s="371" t="s">
        <v>19</v>
      </c>
      <c r="AJ192" s="379" t="s">
        <v>22</v>
      </c>
    </row>
    <row r="193" spans="1:36" ht="25.5" customHeight="1">
      <c r="A193" s="354"/>
      <c r="B193" s="356"/>
      <c r="C193" s="356"/>
      <c r="D193" s="356"/>
      <c r="E193" s="356"/>
      <c r="F193" s="348"/>
      <c r="G193" s="358"/>
      <c r="H193" s="352"/>
      <c r="I193" s="348"/>
      <c r="J193" s="350"/>
      <c r="K193" s="352"/>
      <c r="L193" s="348"/>
      <c r="M193" s="350"/>
      <c r="N193" s="352"/>
      <c r="O193" s="348"/>
      <c r="P193" s="350"/>
      <c r="Q193" s="352"/>
      <c r="R193" s="348"/>
      <c r="S193" s="350"/>
      <c r="T193" s="352"/>
      <c r="U193" s="348"/>
      <c r="V193" s="350"/>
      <c r="W193" s="352"/>
      <c r="X193" s="348"/>
      <c r="Y193" s="370"/>
      <c r="Z193" s="352"/>
      <c r="AA193" s="348"/>
      <c r="AB193" s="350"/>
      <c r="AC193" s="352"/>
      <c r="AD193" s="348"/>
      <c r="AE193" s="350"/>
      <c r="AF193" s="352"/>
      <c r="AG193" s="348"/>
      <c r="AH193" s="350"/>
      <c r="AI193" s="372"/>
      <c r="AJ193" s="380"/>
    </row>
    <row r="194" spans="1:36" ht="14.45" customHeight="1">
      <c r="A194" s="359" t="s">
        <v>208</v>
      </c>
      <c r="B194" s="367" t="s">
        <v>212</v>
      </c>
      <c r="C194" s="361">
        <v>1353</v>
      </c>
      <c r="D194" s="363" t="s">
        <v>160</v>
      </c>
      <c r="E194" s="365" t="s">
        <v>213</v>
      </c>
      <c r="F194" s="367" t="s">
        <v>208</v>
      </c>
      <c r="G194" s="222" t="s">
        <v>27</v>
      </c>
      <c r="H194" s="234"/>
      <c r="I194" s="201">
        <f t="shared" ref="I194:I202" si="153">H194-J194</f>
        <v>0</v>
      </c>
      <c r="J194" s="235"/>
      <c r="K194" s="234"/>
      <c r="L194" s="201">
        <f t="shared" ref="L194:L202" si="154">K194-M194</f>
        <v>0</v>
      </c>
      <c r="M194" s="235"/>
      <c r="N194" s="234"/>
      <c r="O194" s="201">
        <f t="shared" ref="O194:O202" si="155">N194-P194</f>
        <v>0</v>
      </c>
      <c r="P194" s="235"/>
      <c r="Q194" s="234"/>
      <c r="R194" s="201">
        <f t="shared" ref="R194:R202" si="156">SUM(Q194)</f>
        <v>0</v>
      </c>
      <c r="S194" s="235"/>
      <c r="T194" s="234"/>
      <c r="U194" s="201">
        <f t="shared" ref="U194:U202" si="157">T194-V194</f>
        <v>0</v>
      </c>
      <c r="V194" s="235"/>
      <c r="W194" s="234"/>
      <c r="X194" s="201">
        <f t="shared" ref="X194:X202" si="158">W194-Y194</f>
        <v>0</v>
      </c>
      <c r="Y194" s="254"/>
      <c r="Z194" s="234"/>
      <c r="AA194" s="201">
        <f t="shared" ref="AA194:AA202" si="159">Z194-AB194</f>
        <v>0</v>
      </c>
      <c r="AB194" s="235"/>
      <c r="AC194" s="234"/>
      <c r="AD194" s="201">
        <f t="shared" ref="AD194:AD202" si="160">AC194-AE194</f>
        <v>0</v>
      </c>
      <c r="AE194" s="235"/>
      <c r="AF194" s="234"/>
      <c r="AG194" s="201">
        <f t="shared" ref="AG194:AG202" si="161">AF194-AH194</f>
        <v>0</v>
      </c>
      <c r="AH194" s="235"/>
      <c r="AI194" s="229"/>
      <c r="AJ194" s="203" t="s">
        <v>28</v>
      </c>
    </row>
    <row r="195" spans="1:36" ht="13.5" customHeight="1">
      <c r="A195" s="359"/>
      <c r="B195" s="367"/>
      <c r="C195" s="361"/>
      <c r="D195" s="363"/>
      <c r="E195" s="365"/>
      <c r="F195" s="367"/>
      <c r="G195" s="222" t="s">
        <v>29</v>
      </c>
      <c r="H195" s="234"/>
      <c r="I195" s="201">
        <f t="shared" si="153"/>
        <v>0</v>
      </c>
      <c r="J195" s="235"/>
      <c r="K195" s="234"/>
      <c r="L195" s="201">
        <f t="shared" si="154"/>
        <v>0</v>
      </c>
      <c r="M195" s="235"/>
      <c r="N195" s="234"/>
      <c r="O195" s="201">
        <f t="shared" si="155"/>
        <v>0</v>
      </c>
      <c r="P195" s="235"/>
      <c r="Q195" s="234"/>
      <c r="R195" s="201">
        <f t="shared" si="156"/>
        <v>0</v>
      </c>
      <c r="S195" s="235"/>
      <c r="T195" s="234"/>
      <c r="U195" s="201">
        <f t="shared" si="157"/>
        <v>0</v>
      </c>
      <c r="V195" s="235"/>
      <c r="W195" s="234"/>
      <c r="X195" s="201">
        <f t="shared" si="158"/>
        <v>0</v>
      </c>
      <c r="Y195" s="254"/>
      <c r="Z195" s="234"/>
      <c r="AA195" s="201">
        <f t="shared" si="159"/>
        <v>0</v>
      </c>
      <c r="AB195" s="235"/>
      <c r="AC195" s="234"/>
      <c r="AD195" s="201">
        <f t="shared" si="160"/>
        <v>0</v>
      </c>
      <c r="AE195" s="235"/>
      <c r="AF195" s="234"/>
      <c r="AG195" s="201">
        <f t="shared" si="161"/>
        <v>0</v>
      </c>
      <c r="AH195" s="235"/>
      <c r="AI195" s="229"/>
      <c r="AJ195" s="204">
        <f>SUM(H194:H202,K194:K202,N194:N202,Q194:Q202,T194:T202,W194:W202,Z194:Z202,AC194:AC202,AF194:AF202)</f>
        <v>2200000</v>
      </c>
    </row>
    <row r="196" spans="1:36" ht="15.75" customHeight="1">
      <c r="A196" s="359"/>
      <c r="B196" s="367"/>
      <c r="C196" s="361"/>
      <c r="D196" s="363"/>
      <c r="E196" s="365"/>
      <c r="F196" s="367"/>
      <c r="G196" s="222" t="s">
        <v>30</v>
      </c>
      <c r="H196" s="234"/>
      <c r="I196" s="201">
        <f t="shared" si="153"/>
        <v>0</v>
      </c>
      <c r="J196" s="235"/>
      <c r="K196" s="234"/>
      <c r="L196" s="201">
        <f t="shared" si="154"/>
        <v>0</v>
      </c>
      <c r="M196" s="235"/>
      <c r="N196" s="234"/>
      <c r="O196" s="201">
        <f t="shared" si="155"/>
        <v>0</v>
      </c>
      <c r="P196" s="235"/>
      <c r="Q196" s="234"/>
      <c r="R196" s="201">
        <f>SUM(Q196)</f>
        <v>0</v>
      </c>
      <c r="S196" s="235"/>
      <c r="T196" s="234"/>
      <c r="U196" s="201">
        <f t="shared" si="157"/>
        <v>0</v>
      </c>
      <c r="V196" s="235"/>
      <c r="W196" s="234"/>
      <c r="X196" s="201">
        <f t="shared" si="158"/>
        <v>0</v>
      </c>
      <c r="Y196" s="254"/>
      <c r="Z196" s="234"/>
      <c r="AA196" s="201">
        <f t="shared" si="159"/>
        <v>0</v>
      </c>
      <c r="AB196" s="235"/>
      <c r="AC196" s="234"/>
      <c r="AD196" s="201">
        <f t="shared" si="160"/>
        <v>0</v>
      </c>
      <c r="AE196" s="235"/>
      <c r="AF196" s="234"/>
      <c r="AG196" s="201">
        <f t="shared" si="161"/>
        <v>0</v>
      </c>
      <c r="AH196" s="235"/>
      <c r="AI196" s="229"/>
      <c r="AJ196" s="205" t="s">
        <v>32</v>
      </c>
    </row>
    <row r="197" spans="1:36" ht="13.5" customHeight="1">
      <c r="A197" s="359"/>
      <c r="B197" s="367"/>
      <c r="C197" s="361"/>
      <c r="D197" s="363"/>
      <c r="E197" s="365"/>
      <c r="F197" s="367"/>
      <c r="G197" s="222" t="s">
        <v>31</v>
      </c>
      <c r="H197" s="234"/>
      <c r="I197" s="201">
        <f t="shared" si="153"/>
        <v>0</v>
      </c>
      <c r="J197" s="235"/>
      <c r="K197" s="234"/>
      <c r="L197" s="201">
        <f t="shared" si="154"/>
        <v>0</v>
      </c>
      <c r="M197" s="235"/>
      <c r="N197" s="234"/>
      <c r="O197" s="201">
        <f t="shared" si="155"/>
        <v>0</v>
      </c>
      <c r="P197" s="235"/>
      <c r="Q197" s="234"/>
      <c r="R197" s="201">
        <f t="shared" si="156"/>
        <v>0</v>
      </c>
      <c r="S197" s="235"/>
      <c r="T197" s="234"/>
      <c r="U197" s="201">
        <f t="shared" si="157"/>
        <v>0</v>
      </c>
      <c r="V197" s="235"/>
      <c r="W197" s="234"/>
      <c r="X197" s="201">
        <f t="shared" si="158"/>
        <v>0</v>
      </c>
      <c r="Y197" s="254"/>
      <c r="Z197" s="234"/>
      <c r="AA197" s="201">
        <f t="shared" si="159"/>
        <v>0</v>
      </c>
      <c r="AB197" s="235"/>
      <c r="AC197" s="234"/>
      <c r="AD197" s="201">
        <f t="shared" si="160"/>
        <v>0</v>
      </c>
      <c r="AE197" s="235"/>
      <c r="AF197" s="234"/>
      <c r="AG197" s="201">
        <f t="shared" si="161"/>
        <v>0</v>
      </c>
      <c r="AH197" s="235"/>
      <c r="AI197" s="229"/>
      <c r="AJ197" s="204">
        <f>SUM(I194:I202,L194:L202,O194:O202,R194:R202,U194:U202,X194:X202,AA194:AA202,AD194:AD202,AG194:AG202)</f>
        <v>2200000</v>
      </c>
    </row>
    <row r="198" spans="1:36" ht="13.5" customHeight="1">
      <c r="A198" s="359"/>
      <c r="B198" s="367"/>
      <c r="C198" s="361"/>
      <c r="D198" s="363"/>
      <c r="E198" s="365"/>
      <c r="F198" s="367"/>
      <c r="G198" s="222" t="s">
        <v>33</v>
      </c>
      <c r="H198" s="234"/>
      <c r="I198" s="201">
        <f t="shared" si="153"/>
        <v>0</v>
      </c>
      <c r="J198" s="235"/>
      <c r="K198" s="234"/>
      <c r="L198" s="201">
        <f t="shared" si="154"/>
        <v>0</v>
      </c>
      <c r="M198" s="235"/>
      <c r="N198" s="234"/>
      <c r="O198" s="201">
        <f t="shared" si="155"/>
        <v>0</v>
      </c>
      <c r="P198" s="235"/>
      <c r="Q198" s="234"/>
      <c r="R198" s="201">
        <f t="shared" si="156"/>
        <v>0</v>
      </c>
      <c r="S198" s="235"/>
      <c r="T198" s="234"/>
      <c r="U198" s="201">
        <f t="shared" si="157"/>
        <v>0</v>
      </c>
      <c r="V198" s="235"/>
      <c r="W198" s="234"/>
      <c r="X198" s="201">
        <f t="shared" si="158"/>
        <v>0</v>
      </c>
      <c r="Y198" s="254"/>
      <c r="Z198" s="234"/>
      <c r="AA198" s="201">
        <f t="shared" si="159"/>
        <v>0</v>
      </c>
      <c r="AB198" s="235"/>
      <c r="AC198" s="234"/>
      <c r="AD198" s="201">
        <f t="shared" si="160"/>
        <v>0</v>
      </c>
      <c r="AE198" s="235"/>
      <c r="AF198" s="234"/>
      <c r="AG198" s="201">
        <f t="shared" si="161"/>
        <v>0</v>
      </c>
      <c r="AH198" s="235"/>
      <c r="AI198" s="229"/>
      <c r="AJ198" s="205" t="s">
        <v>36</v>
      </c>
    </row>
    <row r="199" spans="1:36" ht="13.5" customHeight="1">
      <c r="A199" s="359"/>
      <c r="B199" s="367"/>
      <c r="C199" s="361"/>
      <c r="D199" s="363"/>
      <c r="E199" s="365"/>
      <c r="F199" s="367"/>
      <c r="G199" s="222" t="s">
        <v>34</v>
      </c>
      <c r="H199" s="234"/>
      <c r="I199" s="201">
        <f t="shared" si="153"/>
        <v>0</v>
      </c>
      <c r="J199" s="235"/>
      <c r="K199" s="234"/>
      <c r="L199" s="201">
        <f t="shared" si="154"/>
        <v>0</v>
      </c>
      <c r="M199" s="235"/>
      <c r="N199" s="234"/>
      <c r="O199" s="201">
        <f t="shared" si="155"/>
        <v>0</v>
      </c>
      <c r="P199" s="235"/>
      <c r="Q199" s="234"/>
      <c r="R199" s="201">
        <f t="shared" si="156"/>
        <v>0</v>
      </c>
      <c r="S199" s="235"/>
      <c r="T199" s="234">
        <v>2200000</v>
      </c>
      <c r="U199" s="201">
        <f t="shared" si="157"/>
        <v>2200000</v>
      </c>
      <c r="V199" s="235"/>
      <c r="W199" s="234"/>
      <c r="X199" s="201">
        <f t="shared" si="158"/>
        <v>0</v>
      </c>
      <c r="Y199" s="254"/>
      <c r="Z199" s="234"/>
      <c r="AA199" s="201">
        <f t="shared" si="159"/>
        <v>0</v>
      </c>
      <c r="AB199" s="235"/>
      <c r="AC199" s="234"/>
      <c r="AD199" s="201">
        <f t="shared" si="160"/>
        <v>0</v>
      </c>
      <c r="AE199" s="235"/>
      <c r="AF199" s="234"/>
      <c r="AG199" s="201">
        <f t="shared" si="161"/>
        <v>0</v>
      </c>
      <c r="AH199" s="235"/>
      <c r="AI199" s="229"/>
      <c r="AJ199" s="204">
        <f>SUM(J194:J202,M194:M202,P194:P202,S194:S202,V194:V202,Y194:Y202,AB194:AB202,AE194:AE202,AH194:AH202)</f>
        <v>0</v>
      </c>
    </row>
    <row r="200" spans="1:36" ht="13.5" customHeight="1">
      <c r="A200" s="359"/>
      <c r="B200" s="367"/>
      <c r="C200" s="361"/>
      <c r="D200" s="363"/>
      <c r="E200" s="365"/>
      <c r="F200" s="367"/>
      <c r="G200" s="222" t="s">
        <v>35</v>
      </c>
      <c r="H200" s="234"/>
      <c r="I200" s="201">
        <f t="shared" si="153"/>
        <v>0</v>
      </c>
      <c r="J200" s="235"/>
      <c r="K200" s="234"/>
      <c r="L200" s="201">
        <f t="shared" si="154"/>
        <v>0</v>
      </c>
      <c r="M200" s="235"/>
      <c r="N200" s="234"/>
      <c r="O200" s="201">
        <f t="shared" si="155"/>
        <v>0</v>
      </c>
      <c r="P200" s="235"/>
      <c r="Q200" s="234"/>
      <c r="R200" s="201">
        <f t="shared" si="156"/>
        <v>0</v>
      </c>
      <c r="S200" s="235"/>
      <c r="T200" s="234"/>
      <c r="U200" s="201">
        <f t="shared" si="157"/>
        <v>0</v>
      </c>
      <c r="V200" s="235"/>
      <c r="W200" s="234"/>
      <c r="X200" s="201">
        <f t="shared" si="158"/>
        <v>0</v>
      </c>
      <c r="Y200" s="254"/>
      <c r="Z200" s="234"/>
      <c r="AA200" s="201">
        <f t="shared" si="159"/>
        <v>0</v>
      </c>
      <c r="AB200" s="235"/>
      <c r="AC200" s="234"/>
      <c r="AD200" s="201">
        <f t="shared" si="160"/>
        <v>0</v>
      </c>
      <c r="AE200" s="235"/>
      <c r="AF200" s="234"/>
      <c r="AG200" s="201">
        <f t="shared" si="161"/>
        <v>0</v>
      </c>
      <c r="AH200" s="235"/>
      <c r="AI200" s="229"/>
      <c r="AJ200" s="205" t="s">
        <v>40</v>
      </c>
    </row>
    <row r="201" spans="1:36" ht="13.5" customHeight="1">
      <c r="A201" s="359"/>
      <c r="B201" s="367"/>
      <c r="C201" s="361"/>
      <c r="D201" s="363"/>
      <c r="E201" s="365"/>
      <c r="F201" s="367"/>
      <c r="G201" s="222" t="s">
        <v>37</v>
      </c>
      <c r="H201" s="234"/>
      <c r="I201" s="201">
        <f t="shared" si="153"/>
        <v>0</v>
      </c>
      <c r="J201" s="235"/>
      <c r="K201" s="234"/>
      <c r="L201" s="201">
        <f t="shared" si="154"/>
        <v>0</v>
      </c>
      <c r="M201" s="235"/>
      <c r="N201" s="234"/>
      <c r="O201" s="201">
        <f t="shared" si="155"/>
        <v>0</v>
      </c>
      <c r="P201" s="235"/>
      <c r="Q201" s="234"/>
      <c r="R201" s="201">
        <f t="shared" si="156"/>
        <v>0</v>
      </c>
      <c r="S201" s="235"/>
      <c r="T201" s="234"/>
      <c r="U201" s="201">
        <f t="shared" si="157"/>
        <v>0</v>
      </c>
      <c r="V201" s="235"/>
      <c r="W201" s="234"/>
      <c r="X201" s="201">
        <f t="shared" si="158"/>
        <v>0</v>
      </c>
      <c r="Y201" s="254"/>
      <c r="Z201" s="234"/>
      <c r="AA201" s="201">
        <f t="shared" si="159"/>
        <v>0</v>
      </c>
      <c r="AB201" s="235"/>
      <c r="AC201" s="234"/>
      <c r="AD201" s="201">
        <f t="shared" si="160"/>
        <v>0</v>
      </c>
      <c r="AE201" s="235"/>
      <c r="AF201" s="234"/>
      <c r="AG201" s="201">
        <f t="shared" si="161"/>
        <v>0</v>
      </c>
      <c r="AH201" s="235"/>
      <c r="AI201" s="229"/>
      <c r="AJ201" s="206">
        <f>AJ199/AJ195</f>
        <v>0</v>
      </c>
    </row>
    <row r="202" spans="1:36" ht="13.5" customHeight="1" thickBot="1">
      <c r="A202" s="360"/>
      <c r="B202" s="368"/>
      <c r="C202" s="362"/>
      <c r="D202" s="364"/>
      <c r="E202" s="366"/>
      <c r="F202" s="368"/>
      <c r="G202" s="223" t="s">
        <v>38</v>
      </c>
      <c r="H202" s="236"/>
      <c r="I202" s="207">
        <f t="shared" si="153"/>
        <v>0</v>
      </c>
      <c r="J202" s="237"/>
      <c r="K202" s="236"/>
      <c r="L202" s="207">
        <f t="shared" si="154"/>
        <v>0</v>
      </c>
      <c r="M202" s="237"/>
      <c r="N202" s="236"/>
      <c r="O202" s="207">
        <f t="shared" si="155"/>
        <v>0</v>
      </c>
      <c r="P202" s="237"/>
      <c r="Q202" s="236"/>
      <c r="R202" s="207">
        <f t="shared" si="156"/>
        <v>0</v>
      </c>
      <c r="S202" s="237"/>
      <c r="T202" s="236"/>
      <c r="U202" s="207">
        <f t="shared" si="157"/>
        <v>0</v>
      </c>
      <c r="V202" s="237"/>
      <c r="W202" s="236"/>
      <c r="X202" s="207">
        <f t="shared" si="158"/>
        <v>0</v>
      </c>
      <c r="Y202" s="255"/>
      <c r="Z202" s="236"/>
      <c r="AA202" s="207">
        <f t="shared" si="159"/>
        <v>0</v>
      </c>
      <c r="AB202" s="237"/>
      <c r="AC202" s="236"/>
      <c r="AD202" s="207">
        <f t="shared" si="160"/>
        <v>0</v>
      </c>
      <c r="AE202" s="237"/>
      <c r="AF202" s="236"/>
      <c r="AG202" s="207">
        <f t="shared" si="161"/>
        <v>0</v>
      </c>
      <c r="AH202" s="237"/>
      <c r="AI202" s="230"/>
      <c r="AJ202" s="208"/>
    </row>
    <row r="203" spans="1:36" ht="15" customHeight="1">
      <c r="A203" s="353" t="s">
        <v>17</v>
      </c>
      <c r="B203" s="355" t="s">
        <v>13</v>
      </c>
      <c r="C203" s="355" t="s">
        <v>14</v>
      </c>
      <c r="D203" s="355" t="s">
        <v>157</v>
      </c>
      <c r="E203" s="355" t="s">
        <v>16</v>
      </c>
      <c r="F203" s="347" t="s">
        <v>17</v>
      </c>
      <c r="G203" s="357" t="s">
        <v>18</v>
      </c>
      <c r="H203" s="351" t="s">
        <v>19</v>
      </c>
      <c r="I203" s="347" t="s">
        <v>20</v>
      </c>
      <c r="J203" s="349" t="s">
        <v>21</v>
      </c>
      <c r="K203" s="351" t="s">
        <v>19</v>
      </c>
      <c r="L203" s="347" t="s">
        <v>20</v>
      </c>
      <c r="M203" s="349" t="s">
        <v>21</v>
      </c>
      <c r="N203" s="351" t="s">
        <v>19</v>
      </c>
      <c r="O203" s="347" t="s">
        <v>20</v>
      </c>
      <c r="P203" s="349" t="s">
        <v>21</v>
      </c>
      <c r="Q203" s="351" t="s">
        <v>19</v>
      </c>
      <c r="R203" s="347" t="s">
        <v>20</v>
      </c>
      <c r="S203" s="349" t="s">
        <v>21</v>
      </c>
      <c r="T203" s="351" t="s">
        <v>19</v>
      </c>
      <c r="U203" s="347" t="s">
        <v>20</v>
      </c>
      <c r="V203" s="349" t="s">
        <v>21</v>
      </c>
      <c r="W203" s="351" t="s">
        <v>19</v>
      </c>
      <c r="X203" s="347" t="s">
        <v>20</v>
      </c>
      <c r="Y203" s="369" t="s">
        <v>21</v>
      </c>
      <c r="Z203" s="351" t="s">
        <v>19</v>
      </c>
      <c r="AA203" s="347" t="s">
        <v>20</v>
      </c>
      <c r="AB203" s="349" t="s">
        <v>21</v>
      </c>
      <c r="AC203" s="351" t="s">
        <v>19</v>
      </c>
      <c r="AD203" s="347" t="s">
        <v>20</v>
      </c>
      <c r="AE203" s="349" t="s">
        <v>21</v>
      </c>
      <c r="AF203" s="351" t="s">
        <v>19</v>
      </c>
      <c r="AG203" s="347" t="s">
        <v>20</v>
      </c>
      <c r="AH203" s="349" t="s">
        <v>21</v>
      </c>
      <c r="AI203" s="371" t="s">
        <v>19</v>
      </c>
      <c r="AJ203" s="379" t="s">
        <v>22</v>
      </c>
    </row>
    <row r="204" spans="1:36" ht="15" customHeight="1">
      <c r="A204" s="354"/>
      <c r="B204" s="356"/>
      <c r="C204" s="356"/>
      <c r="D204" s="356"/>
      <c r="E204" s="356"/>
      <c r="F204" s="348"/>
      <c r="G204" s="358"/>
      <c r="H204" s="352"/>
      <c r="I204" s="348"/>
      <c r="J204" s="350"/>
      <c r="K204" s="352"/>
      <c r="L204" s="348"/>
      <c r="M204" s="350"/>
      <c r="N204" s="352"/>
      <c r="O204" s="348"/>
      <c r="P204" s="350"/>
      <c r="Q204" s="352"/>
      <c r="R204" s="348"/>
      <c r="S204" s="350"/>
      <c r="T204" s="352"/>
      <c r="U204" s="348"/>
      <c r="V204" s="350"/>
      <c r="W204" s="352"/>
      <c r="X204" s="348"/>
      <c r="Y204" s="370"/>
      <c r="Z204" s="352"/>
      <c r="AA204" s="348"/>
      <c r="AB204" s="350"/>
      <c r="AC204" s="352"/>
      <c r="AD204" s="348"/>
      <c r="AE204" s="350"/>
      <c r="AF204" s="352"/>
      <c r="AG204" s="348"/>
      <c r="AH204" s="350"/>
      <c r="AI204" s="372"/>
      <c r="AJ204" s="380"/>
    </row>
    <row r="205" spans="1:36" ht="15" customHeight="1">
      <c r="A205" s="359" t="s">
        <v>208</v>
      </c>
      <c r="B205" s="367" t="s">
        <v>214</v>
      </c>
      <c r="C205" s="361">
        <v>337</v>
      </c>
      <c r="D205" s="363" t="s">
        <v>215</v>
      </c>
      <c r="E205" s="365" t="s">
        <v>216</v>
      </c>
      <c r="F205" s="367" t="s">
        <v>208</v>
      </c>
      <c r="G205" s="222" t="s">
        <v>27</v>
      </c>
      <c r="H205" s="234"/>
      <c r="I205" s="201">
        <f t="shared" ref="I205:I213" si="162">H205-J205</f>
        <v>0</v>
      </c>
      <c r="J205" s="235"/>
      <c r="K205" s="234"/>
      <c r="L205" s="201">
        <f t="shared" ref="L205:L213" si="163">K205-M205</f>
        <v>0</v>
      </c>
      <c r="M205" s="235"/>
      <c r="N205" s="234"/>
      <c r="O205" s="201">
        <f t="shared" ref="O205:O213" si="164">N205-P205</f>
        <v>0</v>
      </c>
      <c r="P205" s="235"/>
      <c r="Q205" s="234"/>
      <c r="R205" s="201">
        <f t="shared" ref="R205:R213" si="165">Q205-S205</f>
        <v>0</v>
      </c>
      <c r="S205" s="235"/>
      <c r="T205" s="234"/>
      <c r="U205" s="201">
        <f t="shared" ref="U205:U213" si="166">T205-V205</f>
        <v>0</v>
      </c>
      <c r="V205" s="235"/>
      <c r="W205" s="234"/>
      <c r="X205" s="201">
        <f t="shared" ref="X205:X213" si="167">W205-Y205</f>
        <v>0</v>
      </c>
      <c r="Y205" s="254"/>
      <c r="Z205" s="234"/>
      <c r="AA205" s="201">
        <f t="shared" ref="AA205:AA213" si="168">Z205-AB205</f>
        <v>0</v>
      </c>
      <c r="AB205" s="235"/>
      <c r="AC205" s="234"/>
      <c r="AD205" s="201">
        <f t="shared" ref="AD205:AD213" si="169">AC205-AE205</f>
        <v>0</v>
      </c>
      <c r="AE205" s="235"/>
      <c r="AF205" s="234"/>
      <c r="AG205" s="201">
        <f t="shared" ref="AG205:AG213" si="170">AF205-AH205</f>
        <v>0</v>
      </c>
      <c r="AH205" s="235"/>
      <c r="AI205" s="229"/>
      <c r="AJ205" s="203" t="s">
        <v>28</v>
      </c>
    </row>
    <row r="206" spans="1:36">
      <c r="A206" s="359"/>
      <c r="B206" s="367"/>
      <c r="C206" s="361"/>
      <c r="D206" s="363"/>
      <c r="E206" s="365"/>
      <c r="F206" s="367"/>
      <c r="G206" s="222" t="s">
        <v>29</v>
      </c>
      <c r="H206" s="234"/>
      <c r="I206" s="201">
        <f t="shared" si="162"/>
        <v>0</v>
      </c>
      <c r="J206" s="235"/>
      <c r="K206" s="234"/>
      <c r="L206" s="201">
        <f t="shared" si="163"/>
        <v>0</v>
      </c>
      <c r="M206" s="235"/>
      <c r="N206" s="234"/>
      <c r="O206" s="201">
        <f t="shared" si="164"/>
        <v>0</v>
      </c>
      <c r="P206" s="235"/>
      <c r="Q206" s="234"/>
      <c r="R206" s="201">
        <f t="shared" si="165"/>
        <v>0</v>
      </c>
      <c r="S206" s="235"/>
      <c r="T206" s="234"/>
      <c r="U206" s="201">
        <f t="shared" si="166"/>
        <v>0</v>
      </c>
      <c r="V206" s="235"/>
      <c r="W206" s="234"/>
      <c r="X206" s="201">
        <f t="shared" si="167"/>
        <v>0</v>
      </c>
      <c r="Y206" s="254"/>
      <c r="Z206" s="234"/>
      <c r="AA206" s="201">
        <f t="shared" si="168"/>
        <v>0</v>
      </c>
      <c r="AB206" s="235"/>
      <c r="AC206" s="234"/>
      <c r="AD206" s="201">
        <f t="shared" si="169"/>
        <v>0</v>
      </c>
      <c r="AE206" s="235"/>
      <c r="AF206" s="234"/>
      <c r="AG206" s="201">
        <f t="shared" si="170"/>
        <v>0</v>
      </c>
      <c r="AH206" s="235"/>
      <c r="AI206" s="229"/>
      <c r="AJ206" s="204">
        <f>SUM(H205:H213,K205:K213,N205:N213,Q205:Q213,T205:T213,W205:W213,Z205:Z213,AC205:AC213,AF205:AF213)</f>
        <v>1080000</v>
      </c>
    </row>
    <row r="207" spans="1:36">
      <c r="A207" s="359"/>
      <c r="B207" s="367"/>
      <c r="C207" s="361"/>
      <c r="D207" s="363"/>
      <c r="E207" s="365"/>
      <c r="F207" s="367"/>
      <c r="G207" s="222" t="s">
        <v>30</v>
      </c>
      <c r="H207" s="234"/>
      <c r="I207" s="201">
        <f t="shared" si="162"/>
        <v>0</v>
      </c>
      <c r="J207" s="235"/>
      <c r="K207" s="234"/>
      <c r="L207" s="201">
        <f t="shared" si="163"/>
        <v>0</v>
      </c>
      <c r="M207" s="235"/>
      <c r="N207" s="234"/>
      <c r="O207" s="201">
        <f t="shared" si="164"/>
        <v>0</v>
      </c>
      <c r="P207" s="235"/>
      <c r="Q207" s="234"/>
      <c r="R207" s="201">
        <f t="shared" si="165"/>
        <v>0</v>
      </c>
      <c r="S207" s="235"/>
      <c r="T207" s="234"/>
      <c r="U207" s="201">
        <f t="shared" si="166"/>
        <v>0</v>
      </c>
      <c r="V207" s="235"/>
      <c r="W207" s="234"/>
      <c r="X207" s="201">
        <f t="shared" si="167"/>
        <v>0</v>
      </c>
      <c r="Y207" s="254"/>
      <c r="Z207" s="234"/>
      <c r="AA207" s="201">
        <f t="shared" si="168"/>
        <v>0</v>
      </c>
      <c r="AB207" s="235"/>
      <c r="AC207" s="234"/>
      <c r="AD207" s="201">
        <f t="shared" si="169"/>
        <v>0</v>
      </c>
      <c r="AE207" s="235"/>
      <c r="AF207" s="234"/>
      <c r="AG207" s="201">
        <f t="shared" si="170"/>
        <v>0</v>
      </c>
      <c r="AH207" s="235"/>
      <c r="AI207" s="229"/>
      <c r="AJ207" s="205" t="s">
        <v>32</v>
      </c>
    </row>
    <row r="208" spans="1:36">
      <c r="A208" s="359"/>
      <c r="B208" s="367"/>
      <c r="C208" s="361"/>
      <c r="D208" s="363"/>
      <c r="E208" s="365"/>
      <c r="F208" s="367"/>
      <c r="G208" s="222" t="s">
        <v>31</v>
      </c>
      <c r="H208" s="234"/>
      <c r="I208" s="201">
        <f t="shared" si="162"/>
        <v>0</v>
      </c>
      <c r="J208" s="235"/>
      <c r="K208" s="234"/>
      <c r="L208" s="201">
        <f t="shared" si="163"/>
        <v>0</v>
      </c>
      <c r="M208" s="235"/>
      <c r="N208" s="234"/>
      <c r="O208" s="201">
        <f t="shared" si="164"/>
        <v>0</v>
      </c>
      <c r="P208" s="235"/>
      <c r="Q208" s="234"/>
      <c r="R208" s="201">
        <f t="shared" si="165"/>
        <v>0</v>
      </c>
      <c r="S208" s="235"/>
      <c r="T208" s="234"/>
      <c r="U208" s="201">
        <f t="shared" si="166"/>
        <v>0</v>
      </c>
      <c r="V208" s="235"/>
      <c r="W208" s="234"/>
      <c r="X208" s="201">
        <f t="shared" si="167"/>
        <v>0</v>
      </c>
      <c r="Y208" s="254"/>
      <c r="Z208" s="234"/>
      <c r="AA208" s="201">
        <f t="shared" si="168"/>
        <v>0</v>
      </c>
      <c r="AB208" s="235"/>
      <c r="AC208" s="234"/>
      <c r="AD208" s="201">
        <f t="shared" si="169"/>
        <v>0</v>
      </c>
      <c r="AE208" s="235"/>
      <c r="AF208" s="234"/>
      <c r="AG208" s="201">
        <f t="shared" si="170"/>
        <v>0</v>
      </c>
      <c r="AH208" s="235"/>
      <c r="AI208" s="229"/>
      <c r="AJ208" s="204">
        <f>SUM(I205:I213,L205:L213,O205:O213,R205:R213,U205:U213,X205:X213,AA205:AA213,AD205:AD213,AG205:AG213)</f>
        <v>600000</v>
      </c>
    </row>
    <row r="209" spans="1:36" ht="15" customHeight="1">
      <c r="A209" s="359"/>
      <c r="B209" s="367"/>
      <c r="C209" s="361"/>
      <c r="D209" s="363"/>
      <c r="E209" s="365"/>
      <c r="F209" s="367"/>
      <c r="G209" s="222" t="s">
        <v>33</v>
      </c>
      <c r="H209" s="234"/>
      <c r="I209" s="201">
        <f t="shared" si="162"/>
        <v>0</v>
      </c>
      <c r="J209" s="235"/>
      <c r="K209" s="234"/>
      <c r="L209" s="201">
        <f t="shared" si="163"/>
        <v>0</v>
      </c>
      <c r="M209" s="235"/>
      <c r="N209" s="234"/>
      <c r="O209" s="201">
        <f t="shared" si="164"/>
        <v>0</v>
      </c>
      <c r="P209" s="235"/>
      <c r="Q209" s="234"/>
      <c r="R209" s="201">
        <f t="shared" si="165"/>
        <v>0</v>
      </c>
      <c r="S209" s="235"/>
      <c r="T209" s="234"/>
      <c r="U209" s="201">
        <f t="shared" si="166"/>
        <v>0</v>
      </c>
      <c r="V209" s="235"/>
      <c r="W209" s="234"/>
      <c r="X209" s="201">
        <f t="shared" si="167"/>
        <v>0</v>
      </c>
      <c r="Y209" s="254"/>
      <c r="Z209" s="234"/>
      <c r="AA209" s="201">
        <f t="shared" si="168"/>
        <v>0</v>
      </c>
      <c r="AB209" s="235"/>
      <c r="AC209" s="234"/>
      <c r="AD209" s="201">
        <f t="shared" si="169"/>
        <v>0</v>
      </c>
      <c r="AE209" s="235"/>
      <c r="AF209" s="234"/>
      <c r="AG209" s="201">
        <f t="shared" si="170"/>
        <v>0</v>
      </c>
      <c r="AH209" s="235"/>
      <c r="AI209" s="229"/>
      <c r="AJ209" s="205" t="s">
        <v>36</v>
      </c>
    </row>
    <row r="210" spans="1:36">
      <c r="A210" s="359"/>
      <c r="B210" s="367"/>
      <c r="C210" s="361"/>
      <c r="D210" s="363"/>
      <c r="E210" s="365"/>
      <c r="F210" s="367"/>
      <c r="G210" s="222" t="s">
        <v>34</v>
      </c>
      <c r="H210" s="234"/>
      <c r="I210" s="201">
        <f t="shared" si="162"/>
        <v>0</v>
      </c>
      <c r="J210" s="235"/>
      <c r="K210" s="234"/>
      <c r="L210" s="201">
        <f t="shared" si="163"/>
        <v>0</v>
      </c>
      <c r="M210" s="235"/>
      <c r="N210" s="234"/>
      <c r="O210" s="201">
        <f t="shared" si="164"/>
        <v>0</v>
      </c>
      <c r="P210" s="235"/>
      <c r="Q210" s="234"/>
      <c r="R210" s="201">
        <f t="shared" si="165"/>
        <v>0</v>
      </c>
      <c r="S210" s="235"/>
      <c r="T210" s="234"/>
      <c r="U210" s="201">
        <f t="shared" si="166"/>
        <v>0</v>
      </c>
      <c r="V210" s="235"/>
      <c r="W210" s="234"/>
      <c r="X210" s="201">
        <f t="shared" si="167"/>
        <v>0</v>
      </c>
      <c r="Y210" s="254"/>
      <c r="Z210" s="234"/>
      <c r="AA210" s="201">
        <f t="shared" si="168"/>
        <v>0</v>
      </c>
      <c r="AB210" s="235"/>
      <c r="AC210" s="234"/>
      <c r="AD210" s="201">
        <f t="shared" si="169"/>
        <v>0</v>
      </c>
      <c r="AE210" s="235"/>
      <c r="AF210" s="234"/>
      <c r="AG210" s="201">
        <f t="shared" si="170"/>
        <v>0</v>
      </c>
      <c r="AH210" s="235"/>
      <c r="AI210" s="229"/>
      <c r="AJ210" s="204">
        <f>SUM(J205:J213,M205:M213,P205:P213,S205:S213,V205:V213,Y205:Y213,AB205:AB213,AE205:AE213,AH205:AH213)</f>
        <v>480000</v>
      </c>
    </row>
    <row r="211" spans="1:36">
      <c r="A211" s="359"/>
      <c r="B211" s="367"/>
      <c r="C211" s="361"/>
      <c r="D211" s="363"/>
      <c r="E211" s="365"/>
      <c r="F211" s="367"/>
      <c r="G211" s="222" t="s">
        <v>35</v>
      </c>
      <c r="H211" s="234">
        <v>120000</v>
      </c>
      <c r="I211" s="201">
        <f t="shared" si="162"/>
        <v>0</v>
      </c>
      <c r="J211" s="235">
        <v>120000</v>
      </c>
      <c r="K211" s="234">
        <v>120000</v>
      </c>
      <c r="L211" s="201">
        <f t="shared" si="163"/>
        <v>0</v>
      </c>
      <c r="M211" s="235">
        <v>120000</v>
      </c>
      <c r="N211" s="234">
        <v>120000</v>
      </c>
      <c r="O211" s="201">
        <f t="shared" si="164"/>
        <v>0</v>
      </c>
      <c r="P211" s="235">
        <v>120000</v>
      </c>
      <c r="Q211" s="234">
        <v>120000</v>
      </c>
      <c r="R211" s="201">
        <f t="shared" si="165"/>
        <v>0</v>
      </c>
      <c r="S211" s="235">
        <v>120000</v>
      </c>
      <c r="T211" s="234">
        <v>120000</v>
      </c>
      <c r="U211" s="201">
        <f t="shared" si="166"/>
        <v>120000</v>
      </c>
      <c r="V211" s="235"/>
      <c r="W211" s="234">
        <v>120000</v>
      </c>
      <c r="X211" s="201">
        <f t="shared" si="167"/>
        <v>120000</v>
      </c>
      <c r="Y211" s="254"/>
      <c r="Z211" s="234">
        <v>120000</v>
      </c>
      <c r="AA211" s="201">
        <f t="shared" si="168"/>
        <v>120000</v>
      </c>
      <c r="AB211" s="235"/>
      <c r="AC211" s="234">
        <v>120000</v>
      </c>
      <c r="AD211" s="201">
        <f t="shared" si="169"/>
        <v>120000</v>
      </c>
      <c r="AE211" s="235"/>
      <c r="AF211" s="234">
        <v>120000</v>
      </c>
      <c r="AG211" s="201">
        <f t="shared" si="170"/>
        <v>120000</v>
      </c>
      <c r="AH211" s="235"/>
      <c r="AI211" s="229"/>
      <c r="AJ211" s="205" t="s">
        <v>40</v>
      </c>
    </row>
    <row r="212" spans="1:36">
      <c r="A212" s="359"/>
      <c r="B212" s="367"/>
      <c r="C212" s="361"/>
      <c r="D212" s="363"/>
      <c r="E212" s="365"/>
      <c r="F212" s="367"/>
      <c r="G212" s="222" t="s">
        <v>37</v>
      </c>
      <c r="H212" s="234"/>
      <c r="I212" s="201">
        <f t="shared" si="162"/>
        <v>0</v>
      </c>
      <c r="J212" s="235"/>
      <c r="K212" s="234"/>
      <c r="L212" s="201">
        <f t="shared" si="163"/>
        <v>0</v>
      </c>
      <c r="M212" s="235"/>
      <c r="N212" s="234"/>
      <c r="O212" s="201">
        <f t="shared" si="164"/>
        <v>0</v>
      </c>
      <c r="P212" s="235"/>
      <c r="Q212" s="234"/>
      <c r="R212" s="201">
        <f t="shared" si="165"/>
        <v>0</v>
      </c>
      <c r="S212" s="235"/>
      <c r="T212" s="234"/>
      <c r="U212" s="201">
        <f t="shared" si="166"/>
        <v>0</v>
      </c>
      <c r="V212" s="235"/>
      <c r="W212" s="234"/>
      <c r="X212" s="201">
        <f t="shared" si="167"/>
        <v>0</v>
      </c>
      <c r="Y212" s="254"/>
      <c r="Z212" s="234"/>
      <c r="AA212" s="201">
        <f t="shared" si="168"/>
        <v>0</v>
      </c>
      <c r="AB212" s="235"/>
      <c r="AC212" s="234"/>
      <c r="AD212" s="201">
        <f t="shared" si="169"/>
        <v>0</v>
      </c>
      <c r="AE212" s="235"/>
      <c r="AF212" s="234"/>
      <c r="AG212" s="201">
        <f t="shared" si="170"/>
        <v>0</v>
      </c>
      <c r="AH212" s="235"/>
      <c r="AI212" s="229"/>
      <c r="AJ212" s="206">
        <f>AJ210/AJ206</f>
        <v>0.44444444444444442</v>
      </c>
    </row>
    <row r="213" spans="1:36" ht="15" customHeight="1" thickBot="1">
      <c r="A213" s="360"/>
      <c r="B213" s="368"/>
      <c r="C213" s="362"/>
      <c r="D213" s="364"/>
      <c r="E213" s="366"/>
      <c r="F213" s="368"/>
      <c r="G213" s="223" t="s">
        <v>38</v>
      </c>
      <c r="H213" s="236"/>
      <c r="I213" s="207">
        <f t="shared" si="162"/>
        <v>0</v>
      </c>
      <c r="J213" s="237"/>
      <c r="K213" s="236"/>
      <c r="L213" s="207">
        <f t="shared" si="163"/>
        <v>0</v>
      </c>
      <c r="M213" s="237"/>
      <c r="N213" s="236"/>
      <c r="O213" s="207">
        <f t="shared" si="164"/>
        <v>0</v>
      </c>
      <c r="P213" s="237"/>
      <c r="Q213" s="236"/>
      <c r="R213" s="207">
        <f t="shared" si="165"/>
        <v>0</v>
      </c>
      <c r="S213" s="237"/>
      <c r="T213" s="236"/>
      <c r="U213" s="207">
        <f t="shared" si="166"/>
        <v>0</v>
      </c>
      <c r="V213" s="237"/>
      <c r="W213" s="236"/>
      <c r="X213" s="207">
        <f t="shared" si="167"/>
        <v>0</v>
      </c>
      <c r="Y213" s="255"/>
      <c r="Z213" s="236"/>
      <c r="AA213" s="207">
        <f t="shared" si="168"/>
        <v>0</v>
      </c>
      <c r="AB213" s="237"/>
      <c r="AC213" s="236"/>
      <c r="AD213" s="207">
        <f t="shared" si="169"/>
        <v>0</v>
      </c>
      <c r="AE213" s="237"/>
      <c r="AF213" s="236"/>
      <c r="AG213" s="207">
        <f t="shared" si="170"/>
        <v>0</v>
      </c>
      <c r="AH213" s="237"/>
      <c r="AI213" s="230"/>
      <c r="AJ213" s="208"/>
    </row>
    <row r="214" spans="1:36" ht="15" hidden="1" customHeight="1">
      <c r="A214" s="383" t="s">
        <v>17</v>
      </c>
      <c r="B214" s="384" t="s">
        <v>13</v>
      </c>
      <c r="C214" s="384" t="s">
        <v>14</v>
      </c>
      <c r="D214" s="384" t="s">
        <v>157</v>
      </c>
      <c r="E214" s="384" t="s">
        <v>16</v>
      </c>
      <c r="F214" s="381" t="s">
        <v>17</v>
      </c>
      <c r="G214" s="385" t="s">
        <v>18</v>
      </c>
      <c r="H214" s="386" t="s">
        <v>19</v>
      </c>
      <c r="I214" s="381" t="s">
        <v>20</v>
      </c>
      <c r="J214" s="382" t="s">
        <v>21</v>
      </c>
      <c r="K214" s="386" t="s">
        <v>19</v>
      </c>
      <c r="L214" s="381" t="s">
        <v>20</v>
      </c>
      <c r="M214" s="382" t="s">
        <v>21</v>
      </c>
      <c r="N214" s="386" t="s">
        <v>19</v>
      </c>
      <c r="O214" s="381" t="s">
        <v>20</v>
      </c>
      <c r="P214" s="382" t="s">
        <v>21</v>
      </c>
      <c r="Q214" s="386" t="s">
        <v>19</v>
      </c>
      <c r="R214" s="381" t="s">
        <v>20</v>
      </c>
      <c r="S214" s="382" t="s">
        <v>21</v>
      </c>
      <c r="T214" s="386" t="s">
        <v>19</v>
      </c>
      <c r="U214" s="381" t="s">
        <v>20</v>
      </c>
      <c r="V214" s="382" t="s">
        <v>21</v>
      </c>
      <c r="W214" s="386" t="s">
        <v>19</v>
      </c>
      <c r="X214" s="381" t="s">
        <v>20</v>
      </c>
      <c r="Y214" s="390" t="s">
        <v>21</v>
      </c>
      <c r="Z214" s="386" t="s">
        <v>19</v>
      </c>
      <c r="AA214" s="381" t="s">
        <v>20</v>
      </c>
      <c r="AB214" s="382" t="s">
        <v>21</v>
      </c>
      <c r="AC214" s="386" t="s">
        <v>19</v>
      </c>
      <c r="AD214" s="381" t="s">
        <v>20</v>
      </c>
      <c r="AE214" s="382" t="s">
        <v>21</v>
      </c>
      <c r="AF214" s="386" t="s">
        <v>19</v>
      </c>
      <c r="AG214" s="381" t="s">
        <v>20</v>
      </c>
      <c r="AH214" s="382" t="s">
        <v>21</v>
      </c>
      <c r="AI214" s="387" t="s">
        <v>19</v>
      </c>
      <c r="AJ214" s="388" t="s">
        <v>22</v>
      </c>
    </row>
    <row r="215" spans="1:36" ht="15" hidden="1" customHeight="1">
      <c r="A215" s="354"/>
      <c r="B215" s="356"/>
      <c r="C215" s="356"/>
      <c r="D215" s="356"/>
      <c r="E215" s="356"/>
      <c r="F215" s="348"/>
      <c r="G215" s="358"/>
      <c r="H215" s="352"/>
      <c r="I215" s="348"/>
      <c r="J215" s="350"/>
      <c r="K215" s="352"/>
      <c r="L215" s="348"/>
      <c r="M215" s="350"/>
      <c r="N215" s="352"/>
      <c r="O215" s="348"/>
      <c r="P215" s="350"/>
      <c r="Q215" s="352"/>
      <c r="R215" s="348"/>
      <c r="S215" s="350"/>
      <c r="T215" s="352"/>
      <c r="U215" s="348"/>
      <c r="V215" s="350"/>
      <c r="W215" s="352"/>
      <c r="X215" s="348"/>
      <c r="Y215" s="370"/>
      <c r="Z215" s="352"/>
      <c r="AA215" s="348"/>
      <c r="AB215" s="350"/>
      <c r="AC215" s="352"/>
      <c r="AD215" s="348"/>
      <c r="AE215" s="350"/>
      <c r="AF215" s="352"/>
      <c r="AG215" s="348"/>
      <c r="AH215" s="350"/>
      <c r="AI215" s="372"/>
      <c r="AJ215" s="380"/>
    </row>
    <row r="216" spans="1:36" ht="15" hidden="1" customHeight="1">
      <c r="A216" s="359" t="s">
        <v>162</v>
      </c>
      <c r="B216" s="367" t="s">
        <v>217</v>
      </c>
      <c r="C216" s="361">
        <v>2055</v>
      </c>
      <c r="D216" s="389"/>
      <c r="E216" s="365" t="s">
        <v>218</v>
      </c>
      <c r="F216" s="367" t="s">
        <v>162</v>
      </c>
      <c r="G216" s="222" t="s">
        <v>27</v>
      </c>
      <c r="H216" s="234"/>
      <c r="I216" s="201">
        <f t="shared" ref="I216:I227" si="171">H216-J216</f>
        <v>0</v>
      </c>
      <c r="J216" s="235"/>
      <c r="K216" s="234"/>
      <c r="L216" s="201">
        <f t="shared" ref="L216:L227" si="172">K216-M216</f>
        <v>0</v>
      </c>
      <c r="M216" s="235"/>
      <c r="N216" s="234"/>
      <c r="O216" s="201">
        <f t="shared" ref="O216:O227" si="173">N216-P216</f>
        <v>0</v>
      </c>
      <c r="P216" s="235"/>
      <c r="Q216" s="234"/>
      <c r="R216" s="201">
        <f t="shared" ref="R216:R227" si="174">Q216-S216</f>
        <v>0</v>
      </c>
      <c r="S216" s="235"/>
      <c r="T216" s="234"/>
      <c r="U216" s="201">
        <f t="shared" ref="U216:U227" si="175">T216-V216</f>
        <v>0</v>
      </c>
      <c r="V216" s="235"/>
      <c r="W216" s="234"/>
      <c r="X216" s="201">
        <f t="shared" ref="X216:X227" si="176">W216-Y216</f>
        <v>0</v>
      </c>
      <c r="Y216" s="254"/>
      <c r="Z216" s="234"/>
      <c r="AA216" s="201">
        <f t="shared" ref="AA216:AA227" si="177">Z216-AB216</f>
        <v>0</v>
      </c>
      <c r="AB216" s="235"/>
      <c r="AC216" s="234"/>
      <c r="AD216" s="201">
        <f t="shared" ref="AD216:AD227" si="178">AC216-AE216</f>
        <v>0</v>
      </c>
      <c r="AE216" s="235"/>
      <c r="AF216" s="234"/>
      <c r="AG216" s="201">
        <f t="shared" ref="AG216:AG227" si="179">AF216-AH216</f>
        <v>0</v>
      </c>
      <c r="AH216" s="235"/>
      <c r="AI216" s="229"/>
      <c r="AJ216" s="209" t="s">
        <v>28</v>
      </c>
    </row>
    <row r="217" spans="1:36" ht="15" hidden="1" customHeight="1">
      <c r="A217" s="359"/>
      <c r="B217" s="367"/>
      <c r="C217" s="361"/>
      <c r="D217" s="389"/>
      <c r="E217" s="365"/>
      <c r="F217" s="367"/>
      <c r="G217" s="222" t="s">
        <v>29</v>
      </c>
      <c r="H217" s="234"/>
      <c r="I217" s="201">
        <f t="shared" si="171"/>
        <v>0</v>
      </c>
      <c r="J217" s="235"/>
      <c r="K217" s="234"/>
      <c r="L217" s="201">
        <f t="shared" si="172"/>
        <v>0</v>
      </c>
      <c r="M217" s="235"/>
      <c r="N217" s="234"/>
      <c r="O217" s="201">
        <f t="shared" si="173"/>
        <v>0</v>
      </c>
      <c r="P217" s="235"/>
      <c r="Q217" s="234"/>
      <c r="R217" s="201">
        <f t="shared" si="174"/>
        <v>0</v>
      </c>
      <c r="S217" s="235"/>
      <c r="T217" s="234"/>
      <c r="U217" s="201">
        <f t="shared" si="175"/>
        <v>0</v>
      </c>
      <c r="V217" s="235"/>
      <c r="W217" s="234"/>
      <c r="X217" s="201">
        <f t="shared" si="176"/>
        <v>0</v>
      </c>
      <c r="Y217" s="254"/>
      <c r="Z217" s="234"/>
      <c r="AA217" s="201">
        <f t="shared" si="177"/>
        <v>0</v>
      </c>
      <c r="AB217" s="235"/>
      <c r="AC217" s="234"/>
      <c r="AD217" s="201">
        <f t="shared" si="178"/>
        <v>0</v>
      </c>
      <c r="AE217" s="235"/>
      <c r="AF217" s="234"/>
      <c r="AG217" s="201">
        <f t="shared" si="179"/>
        <v>0</v>
      </c>
      <c r="AH217" s="235"/>
      <c r="AI217" s="229"/>
      <c r="AJ217" s="391" t="e">
        <f>SUM(H216:H227,K216:K227,N216:N227,Q216:Q227,T216:T227,AI216:AI227)+SUM(#REF!,#REF!,#REF!,#REF!,#REF!,#REF!,#REF!,#REF!,#REF!,#REF!,#REF!,#REF!,#REF!,#REF!,#REF!,#REF!,#REF!,#REF!,#REF!,#REF!)</f>
        <v>#REF!</v>
      </c>
    </row>
    <row r="218" spans="1:36" ht="15" hidden="1" customHeight="1">
      <c r="A218" s="359"/>
      <c r="B218" s="367"/>
      <c r="C218" s="361"/>
      <c r="D218" s="389"/>
      <c r="E218" s="365"/>
      <c r="F218" s="367"/>
      <c r="G218" s="222" t="s">
        <v>30</v>
      </c>
      <c r="H218" s="234"/>
      <c r="I218" s="201">
        <f t="shared" si="171"/>
        <v>0</v>
      </c>
      <c r="J218" s="235"/>
      <c r="K218" s="234"/>
      <c r="L218" s="201">
        <f t="shared" si="172"/>
        <v>0</v>
      </c>
      <c r="M218" s="235"/>
      <c r="N218" s="234"/>
      <c r="O218" s="201">
        <f t="shared" si="173"/>
        <v>0</v>
      </c>
      <c r="P218" s="235"/>
      <c r="Q218" s="234"/>
      <c r="R218" s="201">
        <f t="shared" si="174"/>
        <v>0</v>
      </c>
      <c r="S218" s="235"/>
      <c r="T218" s="234"/>
      <c r="U218" s="201">
        <f t="shared" si="175"/>
        <v>0</v>
      </c>
      <c r="V218" s="235"/>
      <c r="W218" s="234"/>
      <c r="X218" s="201">
        <f t="shared" si="176"/>
        <v>0</v>
      </c>
      <c r="Y218" s="254"/>
      <c r="Z218" s="234"/>
      <c r="AA218" s="201">
        <f t="shared" si="177"/>
        <v>0</v>
      </c>
      <c r="AB218" s="235"/>
      <c r="AC218" s="234"/>
      <c r="AD218" s="201">
        <f t="shared" si="178"/>
        <v>0</v>
      </c>
      <c r="AE218" s="235"/>
      <c r="AF218" s="234"/>
      <c r="AG218" s="201">
        <f t="shared" si="179"/>
        <v>0</v>
      </c>
      <c r="AH218" s="235"/>
      <c r="AI218" s="229"/>
      <c r="AJ218" s="391"/>
    </row>
    <row r="219" spans="1:36" ht="15" hidden="1" customHeight="1">
      <c r="A219" s="359"/>
      <c r="B219" s="367"/>
      <c r="C219" s="361"/>
      <c r="D219" s="389"/>
      <c r="E219" s="365"/>
      <c r="F219" s="367"/>
      <c r="G219" s="222" t="s">
        <v>31</v>
      </c>
      <c r="H219" s="234"/>
      <c r="I219" s="201">
        <f t="shared" si="171"/>
        <v>0</v>
      </c>
      <c r="J219" s="235"/>
      <c r="K219" s="234"/>
      <c r="L219" s="201">
        <f t="shared" si="172"/>
        <v>0</v>
      </c>
      <c r="M219" s="235"/>
      <c r="N219" s="234"/>
      <c r="O219" s="201">
        <f t="shared" si="173"/>
        <v>0</v>
      </c>
      <c r="P219" s="235"/>
      <c r="Q219" s="234"/>
      <c r="R219" s="201">
        <f t="shared" si="174"/>
        <v>0</v>
      </c>
      <c r="S219" s="235"/>
      <c r="T219" s="234"/>
      <c r="U219" s="201">
        <f t="shared" si="175"/>
        <v>0</v>
      </c>
      <c r="V219" s="235"/>
      <c r="W219" s="234"/>
      <c r="X219" s="201">
        <f t="shared" si="176"/>
        <v>0</v>
      </c>
      <c r="Y219" s="254"/>
      <c r="Z219" s="234"/>
      <c r="AA219" s="201">
        <f t="shared" si="177"/>
        <v>0</v>
      </c>
      <c r="AB219" s="235"/>
      <c r="AC219" s="234"/>
      <c r="AD219" s="201">
        <f t="shared" si="178"/>
        <v>0</v>
      </c>
      <c r="AE219" s="235"/>
      <c r="AF219" s="234"/>
      <c r="AG219" s="201">
        <f t="shared" si="179"/>
        <v>0</v>
      </c>
      <c r="AH219" s="235"/>
      <c r="AI219" s="229"/>
      <c r="AJ219" s="211" t="s">
        <v>32</v>
      </c>
    </row>
    <row r="220" spans="1:36" ht="15" hidden="1" customHeight="1">
      <c r="A220" s="359"/>
      <c r="B220" s="367"/>
      <c r="C220" s="361"/>
      <c r="D220" s="389"/>
      <c r="E220" s="365"/>
      <c r="F220" s="367"/>
      <c r="G220" s="222" t="s">
        <v>33</v>
      </c>
      <c r="H220" s="234"/>
      <c r="I220" s="201">
        <f t="shared" si="171"/>
        <v>0</v>
      </c>
      <c r="J220" s="235"/>
      <c r="K220" s="234"/>
      <c r="L220" s="201">
        <f t="shared" si="172"/>
        <v>0</v>
      </c>
      <c r="M220" s="235"/>
      <c r="N220" s="234"/>
      <c r="O220" s="201">
        <f t="shared" si="173"/>
        <v>0</v>
      </c>
      <c r="P220" s="235"/>
      <c r="Q220" s="234"/>
      <c r="R220" s="201">
        <f t="shared" si="174"/>
        <v>0</v>
      </c>
      <c r="S220" s="235"/>
      <c r="T220" s="234"/>
      <c r="U220" s="201">
        <f t="shared" si="175"/>
        <v>0</v>
      </c>
      <c r="V220" s="235"/>
      <c r="W220" s="234"/>
      <c r="X220" s="201">
        <f t="shared" si="176"/>
        <v>0</v>
      </c>
      <c r="Y220" s="254"/>
      <c r="Z220" s="234"/>
      <c r="AA220" s="201">
        <f t="shared" si="177"/>
        <v>0</v>
      </c>
      <c r="AB220" s="235"/>
      <c r="AC220" s="234"/>
      <c r="AD220" s="201">
        <f t="shared" si="178"/>
        <v>0</v>
      </c>
      <c r="AE220" s="235"/>
      <c r="AF220" s="234"/>
      <c r="AG220" s="201">
        <f t="shared" si="179"/>
        <v>0</v>
      </c>
      <c r="AH220" s="235"/>
      <c r="AI220" s="229"/>
      <c r="AJ220" s="391">
        <f>SUM(I216:I227,L216:L227,O216:O227,R216:R227,U216:U227)</f>
        <v>0</v>
      </c>
    </row>
    <row r="221" spans="1:36" ht="15" hidden="1" customHeight="1">
      <c r="A221" s="359"/>
      <c r="B221" s="367"/>
      <c r="C221" s="361"/>
      <c r="D221" s="389"/>
      <c r="E221" s="365"/>
      <c r="F221" s="367"/>
      <c r="G221" s="222" t="s">
        <v>34</v>
      </c>
      <c r="H221" s="234"/>
      <c r="I221" s="201">
        <f t="shared" si="171"/>
        <v>0</v>
      </c>
      <c r="J221" s="235"/>
      <c r="K221" s="234"/>
      <c r="L221" s="201">
        <f t="shared" si="172"/>
        <v>0</v>
      </c>
      <c r="M221" s="235"/>
      <c r="N221" s="234"/>
      <c r="O221" s="201">
        <f t="shared" si="173"/>
        <v>0</v>
      </c>
      <c r="P221" s="235"/>
      <c r="Q221" s="234"/>
      <c r="R221" s="201">
        <f t="shared" si="174"/>
        <v>0</v>
      </c>
      <c r="S221" s="235"/>
      <c r="T221" s="234"/>
      <c r="U221" s="201">
        <f t="shared" si="175"/>
        <v>0</v>
      </c>
      <c r="V221" s="235"/>
      <c r="W221" s="234"/>
      <c r="X221" s="201">
        <f t="shared" si="176"/>
        <v>0</v>
      </c>
      <c r="Y221" s="254"/>
      <c r="Z221" s="234"/>
      <c r="AA221" s="201">
        <f t="shared" si="177"/>
        <v>0</v>
      </c>
      <c r="AB221" s="235"/>
      <c r="AC221" s="234"/>
      <c r="AD221" s="201">
        <f t="shared" si="178"/>
        <v>0</v>
      </c>
      <c r="AE221" s="235"/>
      <c r="AF221" s="234"/>
      <c r="AG221" s="201">
        <f t="shared" si="179"/>
        <v>0</v>
      </c>
      <c r="AH221" s="235"/>
      <c r="AI221" s="229"/>
      <c r="AJ221" s="392"/>
    </row>
    <row r="222" spans="1:36" ht="15" hidden="1" customHeight="1">
      <c r="A222" s="359"/>
      <c r="B222" s="367"/>
      <c r="C222" s="361"/>
      <c r="D222" s="389"/>
      <c r="E222" s="365"/>
      <c r="F222" s="367"/>
      <c r="G222" s="222" t="s">
        <v>35</v>
      </c>
      <c r="H222" s="234"/>
      <c r="I222" s="201">
        <f t="shared" si="171"/>
        <v>0</v>
      </c>
      <c r="J222" s="235"/>
      <c r="K222" s="234"/>
      <c r="L222" s="201">
        <f t="shared" si="172"/>
        <v>0</v>
      </c>
      <c r="M222" s="235"/>
      <c r="N222" s="234"/>
      <c r="O222" s="201">
        <f t="shared" si="173"/>
        <v>0</v>
      </c>
      <c r="P222" s="235"/>
      <c r="Q222" s="234"/>
      <c r="R222" s="201">
        <f t="shared" si="174"/>
        <v>0</v>
      </c>
      <c r="S222" s="235"/>
      <c r="T222" s="234"/>
      <c r="U222" s="201">
        <f t="shared" si="175"/>
        <v>0</v>
      </c>
      <c r="V222" s="235"/>
      <c r="W222" s="234"/>
      <c r="X222" s="201">
        <f t="shared" si="176"/>
        <v>0</v>
      </c>
      <c r="Y222" s="254"/>
      <c r="Z222" s="234"/>
      <c r="AA222" s="201">
        <f t="shared" si="177"/>
        <v>0</v>
      </c>
      <c r="AB222" s="235"/>
      <c r="AC222" s="234"/>
      <c r="AD222" s="201">
        <f t="shared" si="178"/>
        <v>0</v>
      </c>
      <c r="AE222" s="235"/>
      <c r="AF222" s="234"/>
      <c r="AG222" s="201">
        <f t="shared" si="179"/>
        <v>0</v>
      </c>
      <c r="AH222" s="235"/>
      <c r="AI222" s="229"/>
      <c r="AJ222" s="211" t="s">
        <v>36</v>
      </c>
    </row>
    <row r="223" spans="1:36" ht="15" hidden="1" customHeight="1">
      <c r="A223" s="359"/>
      <c r="B223" s="367"/>
      <c r="C223" s="361"/>
      <c r="D223" s="389"/>
      <c r="E223" s="365"/>
      <c r="F223" s="367"/>
      <c r="G223" s="222" t="s">
        <v>37</v>
      </c>
      <c r="H223" s="234"/>
      <c r="I223" s="201">
        <f t="shared" si="171"/>
        <v>0</v>
      </c>
      <c r="J223" s="235"/>
      <c r="K223" s="234"/>
      <c r="L223" s="201">
        <f t="shared" si="172"/>
        <v>0</v>
      </c>
      <c r="M223" s="235"/>
      <c r="N223" s="234"/>
      <c r="O223" s="201">
        <f t="shared" si="173"/>
        <v>0</v>
      </c>
      <c r="P223" s="235"/>
      <c r="Q223" s="234"/>
      <c r="R223" s="201">
        <f t="shared" si="174"/>
        <v>0</v>
      </c>
      <c r="S223" s="235"/>
      <c r="T223" s="234"/>
      <c r="U223" s="201">
        <f t="shared" si="175"/>
        <v>0</v>
      </c>
      <c r="V223" s="235"/>
      <c r="W223" s="234"/>
      <c r="X223" s="201">
        <f t="shared" si="176"/>
        <v>0</v>
      </c>
      <c r="Y223" s="254"/>
      <c r="Z223" s="234"/>
      <c r="AA223" s="201">
        <f t="shared" si="177"/>
        <v>0</v>
      </c>
      <c r="AB223" s="235"/>
      <c r="AC223" s="234"/>
      <c r="AD223" s="201">
        <f t="shared" si="178"/>
        <v>0</v>
      </c>
      <c r="AE223" s="235"/>
      <c r="AF223" s="234"/>
      <c r="AG223" s="201">
        <f t="shared" si="179"/>
        <v>0</v>
      </c>
      <c r="AH223" s="235"/>
      <c r="AI223" s="229"/>
      <c r="AJ223" s="391" t="e">
        <f>SUM(J216:J227,M216:M227,P216:P227,S216:S227,V216:V227)+SUM(#REF!,#REF!,#REF!,#REF!,#REF!,#REF!,#REF!,#REF!,#REF!,#REF!,#REF!,#REF!,#REF!,#REF!,#REF!,#REF!,#REF!,#REF!)</f>
        <v>#REF!</v>
      </c>
    </row>
    <row r="224" spans="1:36" ht="15" hidden="1" customHeight="1">
      <c r="A224" s="359"/>
      <c r="B224" s="367"/>
      <c r="C224" s="361"/>
      <c r="D224" s="389"/>
      <c r="E224" s="365"/>
      <c r="F224" s="367"/>
      <c r="G224" s="222" t="s">
        <v>38</v>
      </c>
      <c r="H224" s="234"/>
      <c r="I224" s="201">
        <f t="shared" si="171"/>
        <v>0</v>
      </c>
      <c r="J224" s="235"/>
      <c r="K224" s="234"/>
      <c r="L224" s="201">
        <f t="shared" si="172"/>
        <v>0</v>
      </c>
      <c r="M224" s="235"/>
      <c r="N224" s="234"/>
      <c r="O224" s="201">
        <f t="shared" si="173"/>
        <v>0</v>
      </c>
      <c r="P224" s="235"/>
      <c r="Q224" s="234"/>
      <c r="R224" s="201">
        <f t="shared" si="174"/>
        <v>0</v>
      </c>
      <c r="S224" s="235"/>
      <c r="T224" s="234"/>
      <c r="U224" s="201">
        <f t="shared" si="175"/>
        <v>0</v>
      </c>
      <c r="V224" s="235"/>
      <c r="W224" s="234"/>
      <c r="X224" s="201">
        <f t="shared" si="176"/>
        <v>0</v>
      </c>
      <c r="Y224" s="254"/>
      <c r="Z224" s="234"/>
      <c r="AA224" s="201">
        <f t="shared" si="177"/>
        <v>0</v>
      </c>
      <c r="AB224" s="235"/>
      <c r="AC224" s="234"/>
      <c r="AD224" s="201">
        <f t="shared" si="178"/>
        <v>0</v>
      </c>
      <c r="AE224" s="235"/>
      <c r="AF224" s="234"/>
      <c r="AG224" s="201">
        <f t="shared" si="179"/>
        <v>0</v>
      </c>
      <c r="AH224" s="235"/>
      <c r="AI224" s="229"/>
      <c r="AJ224" s="391"/>
    </row>
    <row r="225" spans="1:36" ht="15" hidden="1" customHeight="1">
      <c r="A225" s="359"/>
      <c r="B225" s="367"/>
      <c r="C225" s="361"/>
      <c r="D225" s="389"/>
      <c r="E225" s="365"/>
      <c r="F225" s="367"/>
      <c r="G225" s="222" t="s">
        <v>39</v>
      </c>
      <c r="H225" s="234"/>
      <c r="I225" s="201">
        <f t="shared" si="171"/>
        <v>0</v>
      </c>
      <c r="J225" s="235"/>
      <c r="K225" s="234"/>
      <c r="L225" s="201">
        <f t="shared" si="172"/>
        <v>0</v>
      </c>
      <c r="M225" s="235"/>
      <c r="N225" s="234"/>
      <c r="O225" s="201">
        <f t="shared" si="173"/>
        <v>0</v>
      </c>
      <c r="P225" s="235"/>
      <c r="Q225" s="234"/>
      <c r="R225" s="201">
        <f t="shared" si="174"/>
        <v>0</v>
      </c>
      <c r="S225" s="235"/>
      <c r="T225" s="234"/>
      <c r="U225" s="201">
        <f t="shared" si="175"/>
        <v>0</v>
      </c>
      <c r="V225" s="235"/>
      <c r="W225" s="234"/>
      <c r="X225" s="201">
        <f t="shared" si="176"/>
        <v>0</v>
      </c>
      <c r="Y225" s="254"/>
      <c r="Z225" s="234"/>
      <c r="AA225" s="201">
        <f t="shared" si="177"/>
        <v>0</v>
      </c>
      <c r="AB225" s="235"/>
      <c r="AC225" s="234"/>
      <c r="AD225" s="201">
        <f t="shared" si="178"/>
        <v>0</v>
      </c>
      <c r="AE225" s="235"/>
      <c r="AF225" s="234"/>
      <c r="AG225" s="201">
        <f t="shared" si="179"/>
        <v>0</v>
      </c>
      <c r="AH225" s="235"/>
      <c r="AI225" s="229"/>
      <c r="AJ225" s="211" t="s">
        <v>40</v>
      </c>
    </row>
    <row r="226" spans="1:36" ht="15" hidden="1" customHeight="1">
      <c r="A226" s="359"/>
      <c r="B226" s="367"/>
      <c r="C226" s="361"/>
      <c r="D226" s="389"/>
      <c r="E226" s="365"/>
      <c r="F226" s="367"/>
      <c r="G226" s="222" t="s">
        <v>41</v>
      </c>
      <c r="H226" s="234"/>
      <c r="I226" s="201">
        <f t="shared" si="171"/>
        <v>0</v>
      </c>
      <c r="J226" s="235"/>
      <c r="K226" s="234"/>
      <c r="L226" s="201">
        <f t="shared" si="172"/>
        <v>0</v>
      </c>
      <c r="M226" s="235"/>
      <c r="N226" s="234"/>
      <c r="O226" s="201">
        <f t="shared" si="173"/>
        <v>0</v>
      </c>
      <c r="P226" s="235"/>
      <c r="Q226" s="234"/>
      <c r="R226" s="201">
        <f t="shared" si="174"/>
        <v>0</v>
      </c>
      <c r="S226" s="235"/>
      <c r="T226" s="234"/>
      <c r="U226" s="201">
        <f t="shared" si="175"/>
        <v>0</v>
      </c>
      <c r="V226" s="235"/>
      <c r="W226" s="234"/>
      <c r="X226" s="201">
        <f t="shared" si="176"/>
        <v>0</v>
      </c>
      <c r="Y226" s="254"/>
      <c r="Z226" s="234"/>
      <c r="AA226" s="201">
        <f t="shared" si="177"/>
        <v>0</v>
      </c>
      <c r="AB226" s="235"/>
      <c r="AC226" s="234"/>
      <c r="AD226" s="201">
        <f t="shared" si="178"/>
        <v>0</v>
      </c>
      <c r="AE226" s="235"/>
      <c r="AF226" s="234"/>
      <c r="AG226" s="201">
        <f t="shared" si="179"/>
        <v>0</v>
      </c>
      <c r="AH226" s="235"/>
      <c r="AI226" s="229"/>
      <c r="AJ226" s="393" t="e">
        <f>AJ223/AJ217</f>
        <v>#REF!</v>
      </c>
    </row>
    <row r="227" spans="1:36" ht="15" hidden="1" customHeight="1">
      <c r="A227" s="359"/>
      <c r="B227" s="367"/>
      <c r="C227" s="361"/>
      <c r="D227" s="389"/>
      <c r="E227" s="365"/>
      <c r="F227" s="367"/>
      <c r="G227" s="222" t="s">
        <v>42</v>
      </c>
      <c r="H227" s="234"/>
      <c r="I227" s="201">
        <f t="shared" si="171"/>
        <v>0</v>
      </c>
      <c r="J227" s="235"/>
      <c r="K227" s="234"/>
      <c r="L227" s="201">
        <f t="shared" si="172"/>
        <v>0</v>
      </c>
      <c r="M227" s="235"/>
      <c r="N227" s="234"/>
      <c r="O227" s="201">
        <f t="shared" si="173"/>
        <v>0</v>
      </c>
      <c r="P227" s="235"/>
      <c r="Q227" s="234"/>
      <c r="R227" s="201">
        <f t="shared" si="174"/>
        <v>0</v>
      </c>
      <c r="S227" s="235"/>
      <c r="T227" s="234"/>
      <c r="U227" s="201">
        <f t="shared" si="175"/>
        <v>0</v>
      </c>
      <c r="V227" s="235"/>
      <c r="W227" s="234"/>
      <c r="X227" s="201">
        <f t="shared" si="176"/>
        <v>0</v>
      </c>
      <c r="Y227" s="254"/>
      <c r="Z227" s="234"/>
      <c r="AA227" s="201">
        <f t="shared" si="177"/>
        <v>0</v>
      </c>
      <c r="AB227" s="235"/>
      <c r="AC227" s="234"/>
      <c r="AD227" s="201">
        <f t="shared" si="178"/>
        <v>0</v>
      </c>
      <c r="AE227" s="235"/>
      <c r="AF227" s="234"/>
      <c r="AG227" s="201">
        <f t="shared" si="179"/>
        <v>0</v>
      </c>
      <c r="AH227" s="235"/>
      <c r="AI227" s="229"/>
      <c r="AJ227" s="393"/>
    </row>
    <row r="228" spans="1:36" ht="15" hidden="1" customHeight="1">
      <c r="A228" s="354" t="s">
        <v>17</v>
      </c>
      <c r="B228" s="356" t="s">
        <v>13</v>
      </c>
      <c r="C228" s="356" t="s">
        <v>14</v>
      </c>
      <c r="D228" s="356" t="s">
        <v>157</v>
      </c>
      <c r="E228" s="356" t="s">
        <v>16</v>
      </c>
      <c r="F228" s="348" t="s">
        <v>17</v>
      </c>
      <c r="G228" s="358" t="s">
        <v>18</v>
      </c>
      <c r="H228" s="352" t="s">
        <v>19</v>
      </c>
      <c r="I228" s="348" t="s">
        <v>20</v>
      </c>
      <c r="J228" s="350" t="s">
        <v>21</v>
      </c>
      <c r="K228" s="352" t="s">
        <v>19</v>
      </c>
      <c r="L228" s="348" t="s">
        <v>20</v>
      </c>
      <c r="M228" s="350" t="s">
        <v>21</v>
      </c>
      <c r="N228" s="352" t="s">
        <v>19</v>
      </c>
      <c r="O228" s="348" t="s">
        <v>20</v>
      </c>
      <c r="P228" s="350" t="s">
        <v>21</v>
      </c>
      <c r="Q228" s="352" t="s">
        <v>19</v>
      </c>
      <c r="R228" s="348" t="s">
        <v>20</v>
      </c>
      <c r="S228" s="350" t="s">
        <v>21</v>
      </c>
      <c r="T228" s="352" t="s">
        <v>19</v>
      </c>
      <c r="U228" s="348" t="s">
        <v>20</v>
      </c>
      <c r="V228" s="350" t="s">
        <v>21</v>
      </c>
      <c r="W228" s="352" t="s">
        <v>19</v>
      </c>
      <c r="X228" s="348" t="s">
        <v>20</v>
      </c>
      <c r="Y228" s="370" t="s">
        <v>21</v>
      </c>
      <c r="Z228" s="352" t="s">
        <v>19</v>
      </c>
      <c r="AA228" s="348" t="s">
        <v>20</v>
      </c>
      <c r="AB228" s="350" t="s">
        <v>21</v>
      </c>
      <c r="AC228" s="352" t="s">
        <v>19</v>
      </c>
      <c r="AD228" s="348" t="s">
        <v>20</v>
      </c>
      <c r="AE228" s="350" t="s">
        <v>21</v>
      </c>
      <c r="AF228" s="352" t="s">
        <v>19</v>
      </c>
      <c r="AG228" s="348" t="s">
        <v>20</v>
      </c>
      <c r="AH228" s="350" t="s">
        <v>21</v>
      </c>
      <c r="AI228" s="372" t="s">
        <v>19</v>
      </c>
      <c r="AJ228" s="380" t="s">
        <v>22</v>
      </c>
    </row>
    <row r="229" spans="1:36" ht="15" hidden="1" customHeight="1">
      <c r="A229" s="354"/>
      <c r="B229" s="356"/>
      <c r="C229" s="356"/>
      <c r="D229" s="356"/>
      <c r="E229" s="356"/>
      <c r="F229" s="348"/>
      <c r="G229" s="358"/>
      <c r="H229" s="352"/>
      <c r="I229" s="348"/>
      <c r="J229" s="350"/>
      <c r="K229" s="352"/>
      <c r="L229" s="348"/>
      <c r="M229" s="350"/>
      <c r="N229" s="352"/>
      <c r="O229" s="348"/>
      <c r="P229" s="350"/>
      <c r="Q229" s="352"/>
      <c r="R229" s="348"/>
      <c r="S229" s="350"/>
      <c r="T229" s="352"/>
      <c r="U229" s="348"/>
      <c r="V229" s="350"/>
      <c r="W229" s="352"/>
      <c r="X229" s="348"/>
      <c r="Y229" s="370"/>
      <c r="Z229" s="352"/>
      <c r="AA229" s="348"/>
      <c r="AB229" s="350"/>
      <c r="AC229" s="352"/>
      <c r="AD229" s="348"/>
      <c r="AE229" s="350"/>
      <c r="AF229" s="352"/>
      <c r="AG229" s="348"/>
      <c r="AH229" s="350"/>
      <c r="AI229" s="372"/>
      <c r="AJ229" s="380"/>
    </row>
    <row r="230" spans="1:36" ht="15" hidden="1" customHeight="1">
      <c r="A230" s="359" t="s">
        <v>219</v>
      </c>
      <c r="B230" s="367" t="s">
        <v>220</v>
      </c>
      <c r="C230" s="361">
        <v>1192</v>
      </c>
      <c r="D230" s="363" t="s">
        <v>221</v>
      </c>
      <c r="E230" s="365" t="s">
        <v>222</v>
      </c>
      <c r="F230" s="367" t="s">
        <v>219</v>
      </c>
      <c r="G230" s="222" t="s">
        <v>27</v>
      </c>
      <c r="H230" s="234"/>
      <c r="I230" s="201">
        <f t="shared" ref="I230:I238" si="180">H230-J230</f>
        <v>0</v>
      </c>
      <c r="J230" s="235"/>
      <c r="K230" s="234"/>
      <c r="L230" s="201">
        <f t="shared" ref="L230:L238" si="181">K230-M230</f>
        <v>0</v>
      </c>
      <c r="M230" s="235"/>
      <c r="N230" s="234"/>
      <c r="O230" s="201">
        <f t="shared" ref="O230:O238" si="182">N230-P230</f>
        <v>0</v>
      </c>
      <c r="P230" s="235"/>
      <c r="Q230" s="234"/>
      <c r="R230" s="201">
        <f t="shared" ref="R230:R238" si="183">Q230-S230</f>
        <v>0</v>
      </c>
      <c r="S230" s="235"/>
      <c r="T230" s="234"/>
      <c r="U230" s="201">
        <f t="shared" ref="U230:U238" si="184">T230-V230</f>
        <v>0</v>
      </c>
      <c r="V230" s="235"/>
      <c r="W230" s="234"/>
      <c r="X230" s="201">
        <f t="shared" ref="X230:X238" si="185">W230-Y230</f>
        <v>0</v>
      </c>
      <c r="Y230" s="254"/>
      <c r="Z230" s="234"/>
      <c r="AA230" s="201">
        <f t="shared" ref="AA230:AA238" si="186">Z230-AB230</f>
        <v>0</v>
      </c>
      <c r="AB230" s="235"/>
      <c r="AC230" s="234"/>
      <c r="AD230" s="201">
        <f t="shared" ref="AD230:AD238" si="187">AC230-AE230</f>
        <v>0</v>
      </c>
      <c r="AE230" s="235"/>
      <c r="AF230" s="234"/>
      <c r="AG230" s="201">
        <f t="shared" ref="AG230:AG238" si="188">AF230-AH230</f>
        <v>0</v>
      </c>
      <c r="AH230" s="235"/>
      <c r="AI230" s="229"/>
      <c r="AJ230" s="203" t="s">
        <v>28</v>
      </c>
    </row>
    <row r="231" spans="1:36" ht="15" hidden="1" customHeight="1">
      <c r="A231" s="359"/>
      <c r="B231" s="367"/>
      <c r="C231" s="361"/>
      <c r="D231" s="363"/>
      <c r="E231" s="365"/>
      <c r="F231" s="367"/>
      <c r="G231" s="222" t="s">
        <v>29</v>
      </c>
      <c r="H231" s="234"/>
      <c r="I231" s="201">
        <f t="shared" si="180"/>
        <v>0</v>
      </c>
      <c r="J231" s="235"/>
      <c r="K231" s="234"/>
      <c r="L231" s="201">
        <f t="shared" si="181"/>
        <v>0</v>
      </c>
      <c r="M231" s="235"/>
      <c r="N231" s="234"/>
      <c r="O231" s="201">
        <f t="shared" si="182"/>
        <v>0</v>
      </c>
      <c r="P231" s="235"/>
      <c r="Q231" s="234"/>
      <c r="R231" s="201">
        <f t="shared" si="183"/>
        <v>0</v>
      </c>
      <c r="S231" s="235"/>
      <c r="T231" s="234"/>
      <c r="U231" s="201">
        <f t="shared" si="184"/>
        <v>0</v>
      </c>
      <c r="V231" s="235"/>
      <c r="W231" s="234"/>
      <c r="X231" s="201">
        <f t="shared" si="185"/>
        <v>0</v>
      </c>
      <c r="Y231" s="254"/>
      <c r="Z231" s="234"/>
      <c r="AA231" s="201">
        <f t="shared" si="186"/>
        <v>0</v>
      </c>
      <c r="AB231" s="235"/>
      <c r="AC231" s="234"/>
      <c r="AD231" s="201">
        <f t="shared" si="187"/>
        <v>0</v>
      </c>
      <c r="AE231" s="235"/>
      <c r="AF231" s="234"/>
      <c r="AG231" s="201">
        <f t="shared" si="188"/>
        <v>0</v>
      </c>
      <c r="AH231" s="235"/>
      <c r="AI231" s="229"/>
      <c r="AJ231" s="204">
        <f>SUM(H230:H238,K230:K238,N230:N238,Q230:Q238,T230:T238,W230:W238,Z230:Z238,AC230:AC238,AF230:AF238)</f>
        <v>1000000</v>
      </c>
    </row>
    <row r="232" spans="1:36" ht="15" hidden="1" customHeight="1">
      <c r="A232" s="359"/>
      <c r="B232" s="367"/>
      <c r="C232" s="361"/>
      <c r="D232" s="363"/>
      <c r="E232" s="365"/>
      <c r="F232" s="367"/>
      <c r="G232" s="222" t="s">
        <v>30</v>
      </c>
      <c r="H232" s="234"/>
      <c r="I232" s="201">
        <f t="shared" si="180"/>
        <v>0</v>
      </c>
      <c r="J232" s="235"/>
      <c r="K232" s="234"/>
      <c r="L232" s="201">
        <f t="shared" si="181"/>
        <v>0</v>
      </c>
      <c r="M232" s="235"/>
      <c r="N232" s="234"/>
      <c r="O232" s="201">
        <f t="shared" si="182"/>
        <v>0</v>
      </c>
      <c r="P232" s="235"/>
      <c r="Q232" s="234"/>
      <c r="R232" s="201">
        <f t="shared" si="183"/>
        <v>0</v>
      </c>
      <c r="S232" s="235"/>
      <c r="T232" s="234"/>
      <c r="U232" s="201">
        <f t="shared" si="184"/>
        <v>0</v>
      </c>
      <c r="V232" s="235"/>
      <c r="W232" s="234"/>
      <c r="X232" s="201">
        <f t="shared" si="185"/>
        <v>0</v>
      </c>
      <c r="Y232" s="254"/>
      <c r="Z232" s="234"/>
      <c r="AA232" s="201">
        <f t="shared" si="186"/>
        <v>0</v>
      </c>
      <c r="AB232" s="235"/>
      <c r="AC232" s="234"/>
      <c r="AD232" s="201">
        <f t="shared" si="187"/>
        <v>0</v>
      </c>
      <c r="AE232" s="235"/>
      <c r="AF232" s="234"/>
      <c r="AG232" s="201">
        <f t="shared" si="188"/>
        <v>0</v>
      </c>
      <c r="AH232" s="235"/>
      <c r="AI232" s="229"/>
      <c r="AJ232" s="205" t="s">
        <v>32</v>
      </c>
    </row>
    <row r="233" spans="1:36" ht="15" hidden="1" customHeight="1">
      <c r="A233" s="359"/>
      <c r="B233" s="367"/>
      <c r="C233" s="361"/>
      <c r="D233" s="363"/>
      <c r="E233" s="365"/>
      <c r="F233" s="367"/>
      <c r="G233" s="222" t="s">
        <v>31</v>
      </c>
      <c r="H233" s="234"/>
      <c r="I233" s="201">
        <f t="shared" si="180"/>
        <v>0</v>
      </c>
      <c r="J233" s="235"/>
      <c r="K233" s="234"/>
      <c r="L233" s="201">
        <f t="shared" si="181"/>
        <v>0</v>
      </c>
      <c r="M233" s="235"/>
      <c r="N233" s="234"/>
      <c r="O233" s="201">
        <f t="shared" si="182"/>
        <v>0</v>
      </c>
      <c r="P233" s="235"/>
      <c r="Q233" s="234"/>
      <c r="R233" s="201">
        <f t="shared" si="183"/>
        <v>0</v>
      </c>
      <c r="S233" s="235"/>
      <c r="T233" s="234"/>
      <c r="U233" s="201">
        <f t="shared" si="184"/>
        <v>0</v>
      </c>
      <c r="V233" s="235"/>
      <c r="W233" s="234"/>
      <c r="X233" s="201">
        <f t="shared" si="185"/>
        <v>0</v>
      </c>
      <c r="Y233" s="254"/>
      <c r="Z233" s="234"/>
      <c r="AA233" s="201">
        <f t="shared" si="186"/>
        <v>0</v>
      </c>
      <c r="AB233" s="235"/>
      <c r="AC233" s="234"/>
      <c r="AD233" s="201">
        <f t="shared" si="187"/>
        <v>0</v>
      </c>
      <c r="AE233" s="235"/>
      <c r="AF233" s="234"/>
      <c r="AG233" s="201">
        <f t="shared" si="188"/>
        <v>0</v>
      </c>
      <c r="AH233" s="235"/>
      <c r="AI233" s="229"/>
      <c r="AJ233" s="204">
        <f>SUM(I230:I238,L230:L238,O230:O238,R230:R238,U230:U238,X230:X238,AA230:AA238,AD230:AD238,AA230:AA238,AG230:AG238)</f>
        <v>0</v>
      </c>
    </row>
    <row r="234" spans="1:36" ht="15" hidden="1" customHeight="1">
      <c r="A234" s="359"/>
      <c r="B234" s="367"/>
      <c r="C234" s="361"/>
      <c r="D234" s="363"/>
      <c r="E234" s="365"/>
      <c r="F234" s="367"/>
      <c r="G234" s="222" t="s">
        <v>33</v>
      </c>
      <c r="H234" s="234"/>
      <c r="I234" s="201">
        <f t="shared" si="180"/>
        <v>0</v>
      </c>
      <c r="J234" s="235"/>
      <c r="K234" s="234"/>
      <c r="L234" s="201">
        <f t="shared" si="181"/>
        <v>0</v>
      </c>
      <c r="M234" s="235"/>
      <c r="N234" s="234"/>
      <c r="O234" s="201">
        <f t="shared" si="182"/>
        <v>0</v>
      </c>
      <c r="P234" s="235"/>
      <c r="Q234" s="234"/>
      <c r="R234" s="201">
        <f t="shared" si="183"/>
        <v>0</v>
      </c>
      <c r="S234" s="235"/>
      <c r="T234" s="234"/>
      <c r="U234" s="201">
        <f t="shared" si="184"/>
        <v>0</v>
      </c>
      <c r="V234" s="235"/>
      <c r="W234" s="234"/>
      <c r="X234" s="201">
        <f t="shared" si="185"/>
        <v>0</v>
      </c>
      <c r="Y234" s="254"/>
      <c r="Z234" s="234"/>
      <c r="AA234" s="201">
        <f t="shared" si="186"/>
        <v>0</v>
      </c>
      <c r="AB234" s="235"/>
      <c r="AC234" s="234"/>
      <c r="AD234" s="201">
        <f t="shared" si="187"/>
        <v>0</v>
      </c>
      <c r="AE234" s="235"/>
      <c r="AF234" s="234"/>
      <c r="AG234" s="201">
        <f t="shared" si="188"/>
        <v>0</v>
      </c>
      <c r="AH234" s="235"/>
      <c r="AI234" s="229"/>
      <c r="AJ234" s="205" t="s">
        <v>36</v>
      </c>
    </row>
    <row r="235" spans="1:36" ht="15" hidden="1" customHeight="1">
      <c r="A235" s="359"/>
      <c r="B235" s="367"/>
      <c r="C235" s="361"/>
      <c r="D235" s="363"/>
      <c r="E235" s="365"/>
      <c r="F235" s="367"/>
      <c r="G235" s="222" t="s">
        <v>34</v>
      </c>
      <c r="H235" s="234"/>
      <c r="I235" s="201">
        <f t="shared" si="180"/>
        <v>0</v>
      </c>
      <c r="J235" s="235"/>
      <c r="K235" s="234">
        <v>1000000</v>
      </c>
      <c r="L235" s="201">
        <f t="shared" si="181"/>
        <v>0</v>
      </c>
      <c r="M235" s="235">
        <v>1000000</v>
      </c>
      <c r="N235" s="234"/>
      <c r="O235" s="201">
        <f t="shared" si="182"/>
        <v>0</v>
      </c>
      <c r="P235" s="235"/>
      <c r="Q235" s="234"/>
      <c r="R235" s="201">
        <f t="shared" si="183"/>
        <v>0</v>
      </c>
      <c r="S235" s="235"/>
      <c r="T235" s="234"/>
      <c r="U235" s="201">
        <f t="shared" si="184"/>
        <v>0</v>
      </c>
      <c r="V235" s="235"/>
      <c r="W235" s="234"/>
      <c r="X235" s="201">
        <f t="shared" si="185"/>
        <v>0</v>
      </c>
      <c r="Y235" s="254"/>
      <c r="Z235" s="234"/>
      <c r="AA235" s="201">
        <f t="shared" si="186"/>
        <v>0</v>
      </c>
      <c r="AB235" s="235"/>
      <c r="AC235" s="234"/>
      <c r="AD235" s="201">
        <f t="shared" si="187"/>
        <v>0</v>
      </c>
      <c r="AE235" s="235"/>
      <c r="AF235" s="234"/>
      <c r="AG235" s="201">
        <f t="shared" si="188"/>
        <v>0</v>
      </c>
      <c r="AH235" s="235"/>
      <c r="AI235" s="229"/>
      <c r="AJ235" s="204">
        <f>SUM(J230:J238,M230:M238,P230:P238,S230:S238,V230:V238,Y230:Y238,AB230:AB238,AE230:AE238,AH230:AH238)</f>
        <v>1000000</v>
      </c>
    </row>
    <row r="236" spans="1:36" ht="15" hidden="1" customHeight="1">
      <c r="A236" s="359"/>
      <c r="B236" s="367"/>
      <c r="C236" s="361"/>
      <c r="D236" s="363"/>
      <c r="E236" s="365"/>
      <c r="F236" s="367"/>
      <c r="G236" s="222" t="s">
        <v>35</v>
      </c>
      <c r="H236" s="234"/>
      <c r="I236" s="201">
        <f t="shared" si="180"/>
        <v>0</v>
      </c>
      <c r="J236" s="235"/>
      <c r="K236" s="234"/>
      <c r="L236" s="201">
        <f t="shared" si="181"/>
        <v>0</v>
      </c>
      <c r="M236" s="235"/>
      <c r="N236" s="234"/>
      <c r="O236" s="201">
        <f t="shared" si="182"/>
        <v>0</v>
      </c>
      <c r="P236" s="235"/>
      <c r="Q236" s="234"/>
      <c r="R236" s="201">
        <f t="shared" si="183"/>
        <v>0</v>
      </c>
      <c r="S236" s="235"/>
      <c r="T236" s="234"/>
      <c r="U236" s="201">
        <f t="shared" si="184"/>
        <v>0</v>
      </c>
      <c r="V236" s="235"/>
      <c r="W236" s="234"/>
      <c r="X236" s="201">
        <f t="shared" si="185"/>
        <v>0</v>
      </c>
      <c r="Y236" s="254"/>
      <c r="Z236" s="234"/>
      <c r="AA236" s="201">
        <f t="shared" si="186"/>
        <v>0</v>
      </c>
      <c r="AB236" s="235"/>
      <c r="AC236" s="234"/>
      <c r="AD236" s="201">
        <f t="shared" si="187"/>
        <v>0</v>
      </c>
      <c r="AE236" s="235"/>
      <c r="AF236" s="234"/>
      <c r="AG236" s="201">
        <f t="shared" si="188"/>
        <v>0</v>
      </c>
      <c r="AH236" s="235"/>
      <c r="AI236" s="229"/>
      <c r="AJ236" s="205" t="s">
        <v>40</v>
      </c>
    </row>
    <row r="237" spans="1:36" ht="15" hidden="1" customHeight="1">
      <c r="A237" s="359"/>
      <c r="B237" s="367"/>
      <c r="C237" s="361"/>
      <c r="D237" s="363"/>
      <c r="E237" s="365"/>
      <c r="F237" s="367"/>
      <c r="G237" s="222" t="s">
        <v>37</v>
      </c>
      <c r="H237" s="234"/>
      <c r="I237" s="201">
        <f t="shared" si="180"/>
        <v>0</v>
      </c>
      <c r="J237" s="235"/>
      <c r="K237" s="234"/>
      <c r="L237" s="201">
        <f t="shared" si="181"/>
        <v>0</v>
      </c>
      <c r="M237" s="235"/>
      <c r="N237" s="234"/>
      <c r="O237" s="201">
        <f t="shared" si="182"/>
        <v>0</v>
      </c>
      <c r="P237" s="235"/>
      <c r="Q237" s="234"/>
      <c r="R237" s="201">
        <f t="shared" si="183"/>
        <v>0</v>
      </c>
      <c r="S237" s="235"/>
      <c r="T237" s="234"/>
      <c r="U237" s="201">
        <f t="shared" si="184"/>
        <v>0</v>
      </c>
      <c r="V237" s="235"/>
      <c r="W237" s="234"/>
      <c r="X237" s="201">
        <f t="shared" si="185"/>
        <v>0</v>
      </c>
      <c r="Y237" s="254"/>
      <c r="Z237" s="234"/>
      <c r="AA237" s="201">
        <f t="shared" si="186"/>
        <v>0</v>
      </c>
      <c r="AB237" s="235"/>
      <c r="AC237" s="234"/>
      <c r="AD237" s="201">
        <f t="shared" si="187"/>
        <v>0</v>
      </c>
      <c r="AE237" s="235"/>
      <c r="AF237" s="234"/>
      <c r="AG237" s="201">
        <f t="shared" si="188"/>
        <v>0</v>
      </c>
      <c r="AH237" s="235"/>
      <c r="AI237" s="229"/>
      <c r="AJ237" s="206">
        <f>AJ235/AJ231</f>
        <v>1</v>
      </c>
    </row>
    <row r="238" spans="1:36" ht="15" hidden="1" customHeight="1" thickBot="1">
      <c r="A238" s="396"/>
      <c r="B238" s="400"/>
      <c r="C238" s="397"/>
      <c r="D238" s="398"/>
      <c r="E238" s="399"/>
      <c r="F238" s="400"/>
      <c r="G238" s="224" t="s">
        <v>38</v>
      </c>
      <c r="H238" s="238"/>
      <c r="I238" s="202">
        <f t="shared" si="180"/>
        <v>0</v>
      </c>
      <c r="J238" s="239"/>
      <c r="K238" s="238"/>
      <c r="L238" s="202">
        <f t="shared" si="181"/>
        <v>0</v>
      </c>
      <c r="M238" s="239"/>
      <c r="N238" s="238"/>
      <c r="O238" s="202">
        <f t="shared" si="182"/>
        <v>0</v>
      </c>
      <c r="P238" s="239"/>
      <c r="Q238" s="238"/>
      <c r="R238" s="202">
        <f t="shared" si="183"/>
        <v>0</v>
      </c>
      <c r="S238" s="239"/>
      <c r="T238" s="238"/>
      <c r="U238" s="202">
        <f t="shared" si="184"/>
        <v>0</v>
      </c>
      <c r="V238" s="239"/>
      <c r="W238" s="238"/>
      <c r="X238" s="202">
        <f t="shared" si="185"/>
        <v>0</v>
      </c>
      <c r="Y238" s="256"/>
      <c r="Z238" s="238"/>
      <c r="AA238" s="202">
        <f t="shared" si="186"/>
        <v>0</v>
      </c>
      <c r="AB238" s="239"/>
      <c r="AC238" s="238"/>
      <c r="AD238" s="202">
        <f t="shared" si="187"/>
        <v>0</v>
      </c>
      <c r="AE238" s="239"/>
      <c r="AF238" s="238"/>
      <c r="AG238" s="202">
        <f t="shared" si="188"/>
        <v>0</v>
      </c>
      <c r="AH238" s="239"/>
      <c r="AI238" s="231"/>
      <c r="AJ238" s="213"/>
    </row>
    <row r="239" spans="1:36" ht="15" customHeight="1">
      <c r="A239" s="353" t="s">
        <v>17</v>
      </c>
      <c r="B239" s="355" t="s">
        <v>13</v>
      </c>
      <c r="C239" s="355" t="s">
        <v>14</v>
      </c>
      <c r="D239" s="355" t="s">
        <v>157</v>
      </c>
      <c r="E239" s="355" t="s">
        <v>16</v>
      </c>
      <c r="F239" s="347" t="s">
        <v>17</v>
      </c>
      <c r="G239" s="357" t="s">
        <v>18</v>
      </c>
      <c r="H239" s="401" t="s">
        <v>19</v>
      </c>
      <c r="I239" s="347" t="s">
        <v>20</v>
      </c>
      <c r="J239" s="349" t="s">
        <v>21</v>
      </c>
      <c r="K239" s="351" t="s">
        <v>19</v>
      </c>
      <c r="L239" s="347" t="s">
        <v>20</v>
      </c>
      <c r="M239" s="349" t="s">
        <v>21</v>
      </c>
      <c r="N239" s="351" t="s">
        <v>19</v>
      </c>
      <c r="O239" s="347" t="s">
        <v>20</v>
      </c>
      <c r="P239" s="349" t="s">
        <v>21</v>
      </c>
      <c r="Q239" s="351" t="s">
        <v>19</v>
      </c>
      <c r="R239" s="347" t="s">
        <v>20</v>
      </c>
      <c r="S239" s="349" t="s">
        <v>21</v>
      </c>
      <c r="T239" s="351" t="s">
        <v>19</v>
      </c>
      <c r="U239" s="347" t="s">
        <v>20</v>
      </c>
      <c r="V239" s="349" t="s">
        <v>21</v>
      </c>
      <c r="W239" s="351" t="s">
        <v>19</v>
      </c>
      <c r="X239" s="347" t="s">
        <v>20</v>
      </c>
      <c r="Y239" s="369" t="s">
        <v>21</v>
      </c>
      <c r="Z239" s="351" t="s">
        <v>19</v>
      </c>
      <c r="AA239" s="347" t="s">
        <v>20</v>
      </c>
      <c r="AB239" s="349" t="s">
        <v>21</v>
      </c>
      <c r="AC239" s="351" t="s">
        <v>19</v>
      </c>
      <c r="AD239" s="347" t="s">
        <v>20</v>
      </c>
      <c r="AE239" s="349" t="s">
        <v>21</v>
      </c>
      <c r="AF239" s="351" t="s">
        <v>19</v>
      </c>
      <c r="AG239" s="347" t="s">
        <v>20</v>
      </c>
      <c r="AH239" s="349" t="s">
        <v>21</v>
      </c>
      <c r="AI239" s="371" t="s">
        <v>19</v>
      </c>
      <c r="AJ239" s="379" t="s">
        <v>22</v>
      </c>
    </row>
    <row r="240" spans="1:36" ht="15" customHeight="1">
      <c r="A240" s="354"/>
      <c r="B240" s="356"/>
      <c r="C240" s="356"/>
      <c r="D240" s="356"/>
      <c r="E240" s="356"/>
      <c r="F240" s="348"/>
      <c r="G240" s="358"/>
      <c r="H240" s="402"/>
      <c r="I240" s="348"/>
      <c r="J240" s="350"/>
      <c r="K240" s="352"/>
      <c r="L240" s="348"/>
      <c r="M240" s="350"/>
      <c r="N240" s="352"/>
      <c r="O240" s="348"/>
      <c r="P240" s="350"/>
      <c r="Q240" s="352"/>
      <c r="R240" s="348"/>
      <c r="S240" s="350"/>
      <c r="T240" s="352"/>
      <c r="U240" s="348"/>
      <c r="V240" s="350"/>
      <c r="W240" s="352"/>
      <c r="X240" s="348"/>
      <c r="Y240" s="370"/>
      <c r="Z240" s="352"/>
      <c r="AA240" s="348"/>
      <c r="AB240" s="350"/>
      <c r="AC240" s="352"/>
      <c r="AD240" s="348"/>
      <c r="AE240" s="350"/>
      <c r="AF240" s="352"/>
      <c r="AG240" s="348"/>
      <c r="AH240" s="350"/>
      <c r="AI240" s="372"/>
      <c r="AJ240" s="380"/>
    </row>
    <row r="241" spans="1:36" ht="15" customHeight="1">
      <c r="A241" s="359" t="s">
        <v>208</v>
      </c>
      <c r="B241" s="367" t="s">
        <v>223</v>
      </c>
      <c r="C241" s="361">
        <v>2239</v>
      </c>
      <c r="D241" s="389" t="s">
        <v>224</v>
      </c>
      <c r="E241" s="365" t="s">
        <v>225</v>
      </c>
      <c r="F241" s="367" t="s">
        <v>208</v>
      </c>
      <c r="G241" s="222" t="s">
        <v>27</v>
      </c>
      <c r="H241" s="234"/>
      <c r="I241" s="201">
        <f t="shared" ref="I241:I249" si="189">H241-J241</f>
        <v>0</v>
      </c>
      <c r="J241" s="235"/>
      <c r="K241" s="234"/>
      <c r="L241" s="201">
        <f t="shared" ref="L241:L249" si="190">K241-M241</f>
        <v>0</v>
      </c>
      <c r="M241" s="235"/>
      <c r="N241" s="234"/>
      <c r="O241" s="201">
        <f>N241-P241</f>
        <v>0</v>
      </c>
      <c r="P241" s="235"/>
      <c r="Q241" s="234"/>
      <c r="R241" s="201">
        <f t="shared" ref="R241:R249" si="191">Q241-S241</f>
        <v>0</v>
      </c>
      <c r="S241" s="235"/>
      <c r="T241" s="234"/>
      <c r="U241" s="201">
        <f t="shared" ref="U241:U249" si="192">T241-V241</f>
        <v>0</v>
      </c>
      <c r="V241" s="235"/>
      <c r="W241" s="234"/>
      <c r="X241" s="201">
        <f t="shared" ref="X241:X249" si="193">W241-Y241</f>
        <v>0</v>
      </c>
      <c r="Y241" s="254"/>
      <c r="Z241" s="234"/>
      <c r="AA241" s="201">
        <f t="shared" ref="AA241:AA249" si="194">Z241-AB241</f>
        <v>0</v>
      </c>
      <c r="AB241" s="235"/>
      <c r="AC241" s="234"/>
      <c r="AD241" s="201">
        <f t="shared" ref="AD241:AD249" si="195">AC241-AE241</f>
        <v>0</v>
      </c>
      <c r="AE241" s="235"/>
      <c r="AF241" s="234"/>
      <c r="AG241" s="201">
        <f t="shared" ref="AG241:AG249" si="196">AF241-AH241</f>
        <v>0</v>
      </c>
      <c r="AH241" s="235"/>
      <c r="AI241" s="229"/>
      <c r="AJ241" s="203" t="s">
        <v>28</v>
      </c>
    </row>
    <row r="242" spans="1:36">
      <c r="A242" s="359"/>
      <c r="B242" s="367"/>
      <c r="C242" s="361"/>
      <c r="D242" s="389"/>
      <c r="E242" s="365"/>
      <c r="F242" s="367"/>
      <c r="G242" s="222" t="s">
        <v>29</v>
      </c>
      <c r="H242" s="234"/>
      <c r="I242" s="201">
        <f t="shared" si="189"/>
        <v>0</v>
      </c>
      <c r="J242" s="235"/>
      <c r="K242" s="234"/>
      <c r="L242" s="201">
        <f t="shared" si="190"/>
        <v>0</v>
      </c>
      <c r="M242" s="235"/>
      <c r="N242" s="234"/>
      <c r="O242" s="201">
        <f>N242-P242</f>
        <v>0</v>
      </c>
      <c r="P242" s="235"/>
      <c r="Q242" s="234"/>
      <c r="R242" s="201">
        <f t="shared" si="191"/>
        <v>0</v>
      </c>
      <c r="S242" s="235"/>
      <c r="T242" s="234"/>
      <c r="U242" s="201">
        <f t="shared" si="192"/>
        <v>0</v>
      </c>
      <c r="V242" s="235"/>
      <c r="W242" s="234"/>
      <c r="X242" s="201">
        <f t="shared" si="193"/>
        <v>0</v>
      </c>
      <c r="Y242" s="254"/>
      <c r="Z242" s="234"/>
      <c r="AA242" s="201">
        <f t="shared" si="194"/>
        <v>0</v>
      </c>
      <c r="AB242" s="235"/>
      <c r="AC242" s="234"/>
      <c r="AD242" s="201">
        <f t="shared" si="195"/>
        <v>0</v>
      </c>
      <c r="AE242" s="235"/>
      <c r="AF242" s="234"/>
      <c r="AG242" s="201">
        <f t="shared" si="196"/>
        <v>0</v>
      </c>
      <c r="AH242" s="235"/>
      <c r="AI242" s="229"/>
      <c r="AJ242" s="204">
        <f>SUM(H241:H249,K241:K249,N241:N249,Q241:Q249,T241:T249,W241:W249,Z241:Z249,AC241:AC249,AF241:AF249)</f>
        <v>605000</v>
      </c>
    </row>
    <row r="243" spans="1:36">
      <c r="A243" s="359"/>
      <c r="B243" s="367"/>
      <c r="C243" s="361"/>
      <c r="D243" s="389"/>
      <c r="E243" s="365"/>
      <c r="F243" s="367"/>
      <c r="G243" s="222" t="s">
        <v>30</v>
      </c>
      <c r="H243" s="234"/>
      <c r="I243" s="201">
        <f t="shared" si="189"/>
        <v>0</v>
      </c>
      <c r="J243" s="235"/>
      <c r="K243" s="234"/>
      <c r="L243" s="201">
        <f t="shared" si="190"/>
        <v>0</v>
      </c>
      <c r="M243" s="235"/>
      <c r="N243" s="234"/>
      <c r="O243" s="201">
        <f>N243-P243</f>
        <v>0</v>
      </c>
      <c r="P243" s="235"/>
      <c r="Q243" s="234"/>
      <c r="R243" s="201">
        <f t="shared" si="191"/>
        <v>0</v>
      </c>
      <c r="S243" s="235"/>
      <c r="T243" s="234">
        <v>5000</v>
      </c>
      <c r="U243" s="201">
        <f t="shared" si="192"/>
        <v>0</v>
      </c>
      <c r="V243" s="235">
        <v>5000</v>
      </c>
      <c r="W243" s="234"/>
      <c r="X243" s="201">
        <f t="shared" si="193"/>
        <v>0</v>
      </c>
      <c r="Y243" s="254"/>
      <c r="Z243" s="234"/>
      <c r="AA243" s="201">
        <f t="shared" si="194"/>
        <v>0</v>
      </c>
      <c r="AB243" s="235"/>
      <c r="AC243" s="234"/>
      <c r="AD243" s="201">
        <f t="shared" si="195"/>
        <v>0</v>
      </c>
      <c r="AE243" s="235"/>
      <c r="AF243" s="234"/>
      <c r="AG243" s="201">
        <f t="shared" si="196"/>
        <v>0</v>
      </c>
      <c r="AH243" s="235"/>
      <c r="AI243" s="229"/>
      <c r="AJ243" s="205" t="s">
        <v>32</v>
      </c>
    </row>
    <row r="244" spans="1:36">
      <c r="A244" s="359"/>
      <c r="B244" s="367"/>
      <c r="C244" s="361"/>
      <c r="D244" s="389"/>
      <c r="E244" s="365"/>
      <c r="F244" s="367"/>
      <c r="G244" s="222" t="s">
        <v>31</v>
      </c>
      <c r="H244" s="234"/>
      <c r="I244" s="201">
        <f t="shared" si="189"/>
        <v>0</v>
      </c>
      <c r="J244" s="235"/>
      <c r="K244" s="234"/>
      <c r="L244" s="201">
        <f t="shared" si="190"/>
        <v>0</v>
      </c>
      <c r="M244" s="235"/>
      <c r="N244" s="234"/>
      <c r="O244" s="201">
        <v>0</v>
      </c>
      <c r="P244" s="235"/>
      <c r="Q244" s="234"/>
      <c r="R244" s="201">
        <f t="shared" si="191"/>
        <v>0</v>
      </c>
      <c r="S244" s="235"/>
      <c r="T244" s="234"/>
      <c r="U244" s="201">
        <f t="shared" si="192"/>
        <v>0</v>
      </c>
      <c r="V244" s="235"/>
      <c r="W244" s="234"/>
      <c r="X244" s="201">
        <f t="shared" si="193"/>
        <v>0</v>
      </c>
      <c r="Y244" s="254"/>
      <c r="Z244" s="234"/>
      <c r="AA244" s="201">
        <f t="shared" si="194"/>
        <v>0</v>
      </c>
      <c r="AB244" s="235"/>
      <c r="AC244" s="234"/>
      <c r="AD244" s="201">
        <f t="shared" si="195"/>
        <v>0</v>
      </c>
      <c r="AE244" s="235"/>
      <c r="AF244" s="234"/>
      <c r="AG244" s="201">
        <f t="shared" si="196"/>
        <v>0</v>
      </c>
      <c r="AH244" s="235"/>
      <c r="AI244" s="229"/>
      <c r="AJ244" s="204">
        <f>SUM(I241:I249,L241:L249,O241:O249,R241:R249,U241:U249,X241:X249,AA241:AA249,AD241:AD249,AG241:AG249)</f>
        <v>600000</v>
      </c>
    </row>
    <row r="245" spans="1:36">
      <c r="A245" s="359"/>
      <c r="B245" s="367"/>
      <c r="C245" s="361"/>
      <c r="D245" s="389"/>
      <c r="E245" s="365"/>
      <c r="F245" s="367"/>
      <c r="G245" s="222" t="s">
        <v>33</v>
      </c>
      <c r="H245" s="234"/>
      <c r="I245" s="201">
        <f t="shared" si="189"/>
        <v>0</v>
      </c>
      <c r="J245" s="235"/>
      <c r="K245" s="234"/>
      <c r="L245" s="201">
        <f t="shared" si="190"/>
        <v>0</v>
      </c>
      <c r="M245" s="235"/>
      <c r="N245" s="234"/>
      <c r="O245" s="201">
        <f t="shared" ref="O245:O249" si="197">N245-P245</f>
        <v>0</v>
      </c>
      <c r="P245" s="235"/>
      <c r="Q245" s="234"/>
      <c r="R245" s="201">
        <f t="shared" si="191"/>
        <v>0</v>
      </c>
      <c r="S245" s="235"/>
      <c r="T245" s="234">
        <v>100000</v>
      </c>
      <c r="U245" s="201">
        <f t="shared" si="192"/>
        <v>100000</v>
      </c>
      <c r="V245" s="235"/>
      <c r="W245" s="234"/>
      <c r="X245" s="201">
        <f t="shared" si="193"/>
        <v>0</v>
      </c>
      <c r="Y245" s="254"/>
      <c r="Z245" s="234"/>
      <c r="AA245" s="201">
        <f t="shared" si="194"/>
        <v>0</v>
      </c>
      <c r="AB245" s="235"/>
      <c r="AC245" s="234"/>
      <c r="AD245" s="201">
        <f t="shared" si="195"/>
        <v>0</v>
      </c>
      <c r="AE245" s="235"/>
      <c r="AF245" s="234"/>
      <c r="AG245" s="201">
        <f t="shared" si="196"/>
        <v>0</v>
      </c>
      <c r="AH245" s="235"/>
      <c r="AI245" s="229"/>
      <c r="AJ245" s="205" t="s">
        <v>36</v>
      </c>
    </row>
    <row r="246" spans="1:36">
      <c r="A246" s="359"/>
      <c r="B246" s="367"/>
      <c r="C246" s="361"/>
      <c r="D246" s="389"/>
      <c r="E246" s="365"/>
      <c r="F246" s="367"/>
      <c r="G246" s="222" t="s">
        <v>34</v>
      </c>
      <c r="H246" s="234"/>
      <c r="I246" s="201">
        <f t="shared" si="189"/>
        <v>0</v>
      </c>
      <c r="J246" s="235"/>
      <c r="K246" s="234"/>
      <c r="L246" s="201">
        <f t="shared" si="190"/>
        <v>0</v>
      </c>
      <c r="M246" s="235"/>
      <c r="N246" s="234"/>
      <c r="O246" s="201">
        <f t="shared" si="197"/>
        <v>0</v>
      </c>
      <c r="P246" s="235"/>
      <c r="Q246" s="234"/>
      <c r="R246" s="201">
        <f t="shared" si="191"/>
        <v>0</v>
      </c>
      <c r="S246" s="235"/>
      <c r="T246" s="234">
        <v>500000</v>
      </c>
      <c r="U246" s="201">
        <f t="shared" si="192"/>
        <v>500000</v>
      </c>
      <c r="V246" s="235"/>
      <c r="W246" s="234"/>
      <c r="X246" s="201">
        <f t="shared" si="193"/>
        <v>0</v>
      </c>
      <c r="Y246" s="254"/>
      <c r="Z246" s="234"/>
      <c r="AA246" s="201">
        <f t="shared" si="194"/>
        <v>0</v>
      </c>
      <c r="AB246" s="235"/>
      <c r="AC246" s="234"/>
      <c r="AD246" s="201">
        <f t="shared" si="195"/>
        <v>0</v>
      </c>
      <c r="AE246" s="235"/>
      <c r="AF246" s="234"/>
      <c r="AG246" s="201">
        <f t="shared" si="196"/>
        <v>0</v>
      </c>
      <c r="AH246" s="235"/>
      <c r="AI246" s="229"/>
      <c r="AJ246" s="204">
        <f>SUM(J241:J249,M241:M249,P241:P249,S241:S249,V241:V249,Y241:Y249,AB241:AB249,AE241:AE249,AH241:AH249)</f>
        <v>5000</v>
      </c>
    </row>
    <row r="247" spans="1:36">
      <c r="A247" s="359"/>
      <c r="B247" s="367"/>
      <c r="C247" s="361"/>
      <c r="D247" s="389"/>
      <c r="E247" s="365"/>
      <c r="F247" s="367"/>
      <c r="G247" s="222" t="s">
        <v>35</v>
      </c>
      <c r="H247" s="234"/>
      <c r="I247" s="201">
        <f t="shared" si="189"/>
        <v>0</v>
      </c>
      <c r="J247" s="235"/>
      <c r="K247" s="234"/>
      <c r="L247" s="201">
        <f t="shared" si="190"/>
        <v>0</v>
      </c>
      <c r="M247" s="235"/>
      <c r="N247" s="234"/>
      <c r="O247" s="201">
        <f t="shared" si="197"/>
        <v>0</v>
      </c>
      <c r="P247" s="235"/>
      <c r="Q247" s="234"/>
      <c r="R247" s="201">
        <f t="shared" si="191"/>
        <v>0</v>
      </c>
      <c r="S247" s="235"/>
      <c r="T247" s="234"/>
      <c r="U247" s="201">
        <f t="shared" si="192"/>
        <v>0</v>
      </c>
      <c r="V247" s="235"/>
      <c r="W247" s="234"/>
      <c r="X247" s="201">
        <f t="shared" si="193"/>
        <v>0</v>
      </c>
      <c r="Y247" s="254"/>
      <c r="Z247" s="234"/>
      <c r="AA247" s="201">
        <f t="shared" si="194"/>
        <v>0</v>
      </c>
      <c r="AB247" s="235"/>
      <c r="AC247" s="234"/>
      <c r="AD247" s="201">
        <f t="shared" si="195"/>
        <v>0</v>
      </c>
      <c r="AE247" s="235"/>
      <c r="AF247" s="234"/>
      <c r="AG247" s="201">
        <f t="shared" si="196"/>
        <v>0</v>
      </c>
      <c r="AH247" s="235"/>
      <c r="AI247" s="229"/>
      <c r="AJ247" s="205" t="s">
        <v>40</v>
      </c>
    </row>
    <row r="248" spans="1:36">
      <c r="A248" s="359"/>
      <c r="B248" s="367"/>
      <c r="C248" s="361"/>
      <c r="D248" s="389"/>
      <c r="E248" s="365"/>
      <c r="F248" s="367"/>
      <c r="G248" s="222" t="s">
        <v>37</v>
      </c>
      <c r="H248" s="234"/>
      <c r="I248" s="201">
        <f t="shared" si="189"/>
        <v>0</v>
      </c>
      <c r="J248" s="235"/>
      <c r="K248" s="234"/>
      <c r="L248" s="201">
        <f t="shared" si="190"/>
        <v>0</v>
      </c>
      <c r="M248" s="235"/>
      <c r="N248" s="234"/>
      <c r="O248" s="201">
        <f t="shared" si="197"/>
        <v>0</v>
      </c>
      <c r="P248" s="235"/>
      <c r="Q248" s="234"/>
      <c r="R248" s="201">
        <f t="shared" si="191"/>
        <v>0</v>
      </c>
      <c r="S248" s="235"/>
      <c r="T248" s="234"/>
      <c r="U248" s="201">
        <f t="shared" si="192"/>
        <v>0</v>
      </c>
      <c r="V248" s="235"/>
      <c r="W248" s="234"/>
      <c r="X248" s="201">
        <f t="shared" si="193"/>
        <v>0</v>
      </c>
      <c r="Y248" s="254"/>
      <c r="Z248" s="234"/>
      <c r="AA248" s="201">
        <f t="shared" si="194"/>
        <v>0</v>
      </c>
      <c r="AB248" s="235"/>
      <c r="AC248" s="234"/>
      <c r="AD248" s="201">
        <f t="shared" si="195"/>
        <v>0</v>
      </c>
      <c r="AE248" s="235"/>
      <c r="AF248" s="234"/>
      <c r="AG248" s="201">
        <f t="shared" si="196"/>
        <v>0</v>
      </c>
      <c r="AH248" s="235"/>
      <c r="AI248" s="229"/>
      <c r="AJ248" s="206">
        <f>AJ246/AJ242</f>
        <v>8.2644628099173556E-3</v>
      </c>
    </row>
    <row r="249" spans="1:36" ht="15.75" thickBot="1">
      <c r="A249" s="360"/>
      <c r="B249" s="368"/>
      <c r="C249" s="362"/>
      <c r="D249" s="405"/>
      <c r="E249" s="366"/>
      <c r="F249" s="368"/>
      <c r="G249" s="223" t="s">
        <v>38</v>
      </c>
      <c r="H249" s="236"/>
      <c r="I249" s="207">
        <f t="shared" si="189"/>
        <v>0</v>
      </c>
      <c r="J249" s="237"/>
      <c r="K249" s="236"/>
      <c r="L249" s="207">
        <f t="shared" si="190"/>
        <v>0</v>
      </c>
      <c r="M249" s="237"/>
      <c r="N249" s="236"/>
      <c r="O249" s="207">
        <f t="shared" si="197"/>
        <v>0</v>
      </c>
      <c r="P249" s="237"/>
      <c r="Q249" s="236"/>
      <c r="R249" s="207">
        <f t="shared" si="191"/>
        <v>0</v>
      </c>
      <c r="S249" s="237"/>
      <c r="T249" s="236"/>
      <c r="U249" s="207">
        <f t="shared" si="192"/>
        <v>0</v>
      </c>
      <c r="V249" s="237"/>
      <c r="W249" s="236"/>
      <c r="X249" s="207">
        <f t="shared" si="193"/>
        <v>0</v>
      </c>
      <c r="Y249" s="255"/>
      <c r="Z249" s="236"/>
      <c r="AA249" s="207">
        <f t="shared" si="194"/>
        <v>0</v>
      </c>
      <c r="AB249" s="237"/>
      <c r="AC249" s="236"/>
      <c r="AD249" s="207">
        <f t="shared" si="195"/>
        <v>0</v>
      </c>
      <c r="AE249" s="237"/>
      <c r="AF249" s="236"/>
      <c r="AG249" s="207">
        <f t="shared" si="196"/>
        <v>0</v>
      </c>
      <c r="AH249" s="237"/>
      <c r="AI249" s="230"/>
      <c r="AJ249" s="208"/>
    </row>
    <row r="250" spans="1:36" ht="15" hidden="1" customHeight="1">
      <c r="A250" s="383" t="s">
        <v>17</v>
      </c>
      <c r="B250" s="384" t="s">
        <v>13</v>
      </c>
      <c r="C250" s="384" t="s">
        <v>14</v>
      </c>
      <c r="D250" s="384" t="s">
        <v>157</v>
      </c>
      <c r="E250" s="384" t="s">
        <v>16</v>
      </c>
      <c r="F250" s="381" t="s">
        <v>17</v>
      </c>
      <c r="G250" s="385" t="s">
        <v>18</v>
      </c>
      <c r="H250" s="386" t="s">
        <v>19</v>
      </c>
      <c r="I250" s="381" t="s">
        <v>20</v>
      </c>
      <c r="J250" s="382" t="s">
        <v>21</v>
      </c>
      <c r="K250" s="386" t="s">
        <v>19</v>
      </c>
      <c r="L250" s="381" t="s">
        <v>20</v>
      </c>
      <c r="M250" s="382" t="s">
        <v>21</v>
      </c>
      <c r="N250" s="386" t="s">
        <v>19</v>
      </c>
      <c r="O250" s="381" t="s">
        <v>20</v>
      </c>
      <c r="P250" s="382" t="s">
        <v>21</v>
      </c>
      <c r="Q250" s="386" t="s">
        <v>19</v>
      </c>
      <c r="R250" s="381" t="s">
        <v>20</v>
      </c>
      <c r="S250" s="382" t="s">
        <v>21</v>
      </c>
      <c r="T250" s="386" t="s">
        <v>19</v>
      </c>
      <c r="U250" s="381" t="s">
        <v>20</v>
      </c>
      <c r="V250" s="382" t="s">
        <v>21</v>
      </c>
      <c r="W250" s="386" t="s">
        <v>19</v>
      </c>
      <c r="X250" s="381" t="s">
        <v>20</v>
      </c>
      <c r="Y250" s="390" t="s">
        <v>21</v>
      </c>
      <c r="Z250" s="386" t="s">
        <v>19</v>
      </c>
      <c r="AA250" s="381" t="s">
        <v>20</v>
      </c>
      <c r="AB250" s="382" t="s">
        <v>21</v>
      </c>
      <c r="AC250" s="386" t="s">
        <v>19</v>
      </c>
      <c r="AD250" s="381" t="s">
        <v>20</v>
      </c>
      <c r="AE250" s="382" t="s">
        <v>21</v>
      </c>
      <c r="AF250" s="386" t="s">
        <v>19</v>
      </c>
      <c r="AG250" s="381" t="s">
        <v>20</v>
      </c>
      <c r="AH250" s="382" t="s">
        <v>21</v>
      </c>
      <c r="AI250" s="387" t="s">
        <v>19</v>
      </c>
      <c r="AJ250" s="388" t="s">
        <v>22</v>
      </c>
    </row>
    <row r="251" spans="1:36" ht="15" hidden="1" customHeight="1">
      <c r="A251" s="354"/>
      <c r="B251" s="356"/>
      <c r="C251" s="356"/>
      <c r="D251" s="356"/>
      <c r="E251" s="356"/>
      <c r="F251" s="348"/>
      <c r="G251" s="358"/>
      <c r="H251" s="352"/>
      <c r="I251" s="348"/>
      <c r="J251" s="350"/>
      <c r="K251" s="352"/>
      <c r="L251" s="348"/>
      <c r="M251" s="350"/>
      <c r="N251" s="352"/>
      <c r="O251" s="348"/>
      <c r="P251" s="350"/>
      <c r="Q251" s="352"/>
      <c r="R251" s="348"/>
      <c r="S251" s="350"/>
      <c r="T251" s="352"/>
      <c r="U251" s="348"/>
      <c r="V251" s="350"/>
      <c r="W251" s="352"/>
      <c r="X251" s="348"/>
      <c r="Y251" s="370"/>
      <c r="Z251" s="352"/>
      <c r="AA251" s="348"/>
      <c r="AB251" s="350"/>
      <c r="AC251" s="352"/>
      <c r="AD251" s="348"/>
      <c r="AE251" s="350"/>
      <c r="AF251" s="352"/>
      <c r="AG251" s="348"/>
      <c r="AH251" s="350"/>
      <c r="AI251" s="372"/>
      <c r="AJ251" s="380"/>
    </row>
    <row r="252" spans="1:36" ht="15" hidden="1" customHeight="1">
      <c r="A252" s="359" t="s">
        <v>226</v>
      </c>
      <c r="B252" s="367" t="s">
        <v>227</v>
      </c>
      <c r="C252" s="361">
        <v>1987</v>
      </c>
      <c r="D252" s="389" t="s">
        <v>228</v>
      </c>
      <c r="E252" s="365" t="s">
        <v>229</v>
      </c>
      <c r="F252" s="367" t="s">
        <v>226</v>
      </c>
      <c r="G252" s="222" t="s">
        <v>27</v>
      </c>
      <c r="H252" s="234">
        <v>354000</v>
      </c>
      <c r="I252" s="201">
        <f t="shared" ref="I252:I260" si="198">H252-J252</f>
        <v>0</v>
      </c>
      <c r="J252" s="235">
        <v>354000</v>
      </c>
      <c r="K252" s="234"/>
      <c r="L252" s="201">
        <f t="shared" ref="L252:L260" si="199">K252-M252</f>
        <v>0</v>
      </c>
      <c r="M252" s="235"/>
      <c r="N252" s="234"/>
      <c r="O252" s="201">
        <f t="shared" ref="O252:O260" si="200">N252-P252</f>
        <v>0</v>
      </c>
      <c r="P252" s="235"/>
      <c r="Q252" s="234"/>
      <c r="R252" s="201">
        <f t="shared" ref="R252:R260" si="201">Q252-S252</f>
        <v>0</v>
      </c>
      <c r="S252" s="235"/>
      <c r="T252" s="234"/>
      <c r="U252" s="201">
        <f t="shared" ref="U252:U260" si="202">T252-V252</f>
        <v>0</v>
      </c>
      <c r="V252" s="235"/>
      <c r="W252" s="234"/>
      <c r="X252" s="201">
        <f t="shared" ref="X252:X260" si="203">W252-Y252</f>
        <v>0</v>
      </c>
      <c r="Y252" s="254"/>
      <c r="Z252" s="234"/>
      <c r="AA252" s="201">
        <f t="shared" ref="AA252:AA260" si="204">Z252-AB252</f>
        <v>0</v>
      </c>
      <c r="AB252" s="235"/>
      <c r="AC252" s="234"/>
      <c r="AD252" s="201">
        <f t="shared" ref="AD252:AD260" si="205">AC252-AE252</f>
        <v>0</v>
      </c>
      <c r="AE252" s="235"/>
      <c r="AF252" s="234"/>
      <c r="AG252" s="201">
        <f t="shared" ref="AG252:AG260" si="206">AF252-AH252</f>
        <v>0</v>
      </c>
      <c r="AH252" s="235"/>
      <c r="AI252" s="229"/>
      <c r="AJ252" s="203" t="s">
        <v>28</v>
      </c>
    </row>
    <row r="253" spans="1:36" ht="15" hidden="1" customHeight="1">
      <c r="A253" s="359"/>
      <c r="B253" s="367"/>
      <c r="C253" s="361"/>
      <c r="D253" s="389"/>
      <c r="E253" s="365"/>
      <c r="F253" s="367"/>
      <c r="G253" s="222" t="s">
        <v>29</v>
      </c>
      <c r="H253" s="234"/>
      <c r="I253" s="201">
        <f t="shared" si="198"/>
        <v>0</v>
      </c>
      <c r="J253" s="235"/>
      <c r="K253" s="234"/>
      <c r="L253" s="201">
        <f t="shared" si="199"/>
        <v>0</v>
      </c>
      <c r="M253" s="235"/>
      <c r="N253" s="234"/>
      <c r="O253" s="201">
        <f t="shared" si="200"/>
        <v>0</v>
      </c>
      <c r="P253" s="235"/>
      <c r="Q253" s="234"/>
      <c r="R253" s="201">
        <f t="shared" si="201"/>
        <v>0</v>
      </c>
      <c r="S253" s="235"/>
      <c r="T253" s="234"/>
      <c r="U253" s="201">
        <f t="shared" si="202"/>
        <v>0</v>
      </c>
      <c r="V253" s="235"/>
      <c r="W253" s="234"/>
      <c r="X253" s="201">
        <f t="shared" si="203"/>
        <v>0</v>
      </c>
      <c r="Y253" s="254"/>
      <c r="Z253" s="234"/>
      <c r="AA253" s="201">
        <f t="shared" si="204"/>
        <v>0</v>
      </c>
      <c r="AB253" s="235"/>
      <c r="AC253" s="234"/>
      <c r="AD253" s="201">
        <f t="shared" si="205"/>
        <v>0</v>
      </c>
      <c r="AE253" s="235"/>
      <c r="AF253" s="234"/>
      <c r="AG253" s="201">
        <f t="shared" si="206"/>
        <v>0</v>
      </c>
      <c r="AH253" s="235"/>
      <c r="AI253" s="229"/>
      <c r="AJ253" s="204">
        <f>SUM(H252:H260,K252:K260,N252:N260,Q252:Q260,T252:T260,W252:W260,Z252:Z260,AC252:AC260,AF252:AF260)</f>
        <v>354000</v>
      </c>
    </row>
    <row r="254" spans="1:36" ht="15" hidden="1" customHeight="1">
      <c r="A254" s="359"/>
      <c r="B254" s="367"/>
      <c r="C254" s="361"/>
      <c r="D254" s="389"/>
      <c r="E254" s="365"/>
      <c r="F254" s="367"/>
      <c r="G254" s="222" t="s">
        <v>30</v>
      </c>
      <c r="H254" s="234"/>
      <c r="I254" s="201">
        <f t="shared" si="198"/>
        <v>0</v>
      </c>
      <c r="J254" s="235"/>
      <c r="K254" s="234"/>
      <c r="L254" s="201">
        <f t="shared" si="199"/>
        <v>0</v>
      </c>
      <c r="M254" s="235"/>
      <c r="N254" s="234"/>
      <c r="O254" s="201">
        <f t="shared" si="200"/>
        <v>0</v>
      </c>
      <c r="P254" s="235"/>
      <c r="Q254" s="234"/>
      <c r="R254" s="201">
        <f t="shared" si="201"/>
        <v>0</v>
      </c>
      <c r="S254" s="235"/>
      <c r="T254" s="234"/>
      <c r="U254" s="201">
        <f t="shared" si="202"/>
        <v>0</v>
      </c>
      <c r="V254" s="235"/>
      <c r="W254" s="234"/>
      <c r="X254" s="201">
        <f t="shared" si="203"/>
        <v>0</v>
      </c>
      <c r="Y254" s="254"/>
      <c r="Z254" s="234"/>
      <c r="AA254" s="201">
        <f t="shared" si="204"/>
        <v>0</v>
      </c>
      <c r="AB254" s="235"/>
      <c r="AC254" s="234"/>
      <c r="AD254" s="201">
        <f t="shared" si="205"/>
        <v>0</v>
      </c>
      <c r="AE254" s="235"/>
      <c r="AF254" s="234"/>
      <c r="AG254" s="201">
        <f t="shared" si="206"/>
        <v>0</v>
      </c>
      <c r="AH254" s="235"/>
      <c r="AI254" s="229"/>
      <c r="AJ254" s="205" t="s">
        <v>32</v>
      </c>
    </row>
    <row r="255" spans="1:36" ht="15" hidden="1" customHeight="1">
      <c r="A255" s="359"/>
      <c r="B255" s="367"/>
      <c r="C255" s="361"/>
      <c r="D255" s="389"/>
      <c r="E255" s="365"/>
      <c r="F255" s="367"/>
      <c r="G255" s="222" t="s">
        <v>31</v>
      </c>
      <c r="H255" s="234"/>
      <c r="I255" s="201">
        <f t="shared" si="198"/>
        <v>0</v>
      </c>
      <c r="J255" s="235"/>
      <c r="K255" s="234"/>
      <c r="L255" s="201">
        <f t="shared" si="199"/>
        <v>0</v>
      </c>
      <c r="M255" s="235"/>
      <c r="N255" s="234"/>
      <c r="O255" s="201">
        <f t="shared" si="200"/>
        <v>0</v>
      </c>
      <c r="P255" s="235"/>
      <c r="Q255" s="234"/>
      <c r="R255" s="201">
        <f t="shared" si="201"/>
        <v>0</v>
      </c>
      <c r="S255" s="235"/>
      <c r="T255" s="234"/>
      <c r="U255" s="201">
        <f t="shared" si="202"/>
        <v>0</v>
      </c>
      <c r="V255" s="235"/>
      <c r="W255" s="234"/>
      <c r="X255" s="201">
        <f t="shared" si="203"/>
        <v>0</v>
      </c>
      <c r="Y255" s="254"/>
      <c r="Z255" s="234"/>
      <c r="AA255" s="201">
        <f t="shared" si="204"/>
        <v>0</v>
      </c>
      <c r="AB255" s="235"/>
      <c r="AC255" s="234"/>
      <c r="AD255" s="201">
        <f t="shared" si="205"/>
        <v>0</v>
      </c>
      <c r="AE255" s="235"/>
      <c r="AF255" s="234"/>
      <c r="AG255" s="201">
        <f t="shared" si="206"/>
        <v>0</v>
      </c>
      <c r="AH255" s="235"/>
      <c r="AI255" s="229"/>
      <c r="AJ255" s="204">
        <f>SUM(I252:I260,L252:L260,O252:O260,R252:R260,U252:U260,X252:X260,AA252:AA260,AD252:AD260,AA252:AA260,AG252:AG260)</f>
        <v>0</v>
      </c>
    </row>
    <row r="256" spans="1:36" ht="15" hidden="1" customHeight="1">
      <c r="A256" s="359"/>
      <c r="B256" s="367"/>
      <c r="C256" s="361"/>
      <c r="D256" s="389"/>
      <c r="E256" s="365"/>
      <c r="F256" s="367"/>
      <c r="G256" s="222" t="s">
        <v>33</v>
      </c>
      <c r="H256" s="234"/>
      <c r="I256" s="201">
        <f t="shared" si="198"/>
        <v>0</v>
      </c>
      <c r="J256" s="235"/>
      <c r="K256" s="234"/>
      <c r="L256" s="201">
        <f t="shared" si="199"/>
        <v>0</v>
      </c>
      <c r="M256" s="235"/>
      <c r="N256" s="234"/>
      <c r="O256" s="201">
        <f t="shared" si="200"/>
        <v>0</v>
      </c>
      <c r="P256" s="235"/>
      <c r="Q256" s="234"/>
      <c r="R256" s="201">
        <f t="shared" si="201"/>
        <v>0</v>
      </c>
      <c r="S256" s="235"/>
      <c r="T256" s="234"/>
      <c r="U256" s="201">
        <f t="shared" si="202"/>
        <v>0</v>
      </c>
      <c r="V256" s="235"/>
      <c r="W256" s="234"/>
      <c r="X256" s="201">
        <f t="shared" si="203"/>
        <v>0</v>
      </c>
      <c r="Y256" s="254"/>
      <c r="Z256" s="234"/>
      <c r="AA256" s="201">
        <f t="shared" si="204"/>
        <v>0</v>
      </c>
      <c r="AB256" s="235"/>
      <c r="AC256" s="234"/>
      <c r="AD256" s="201">
        <f t="shared" si="205"/>
        <v>0</v>
      </c>
      <c r="AE256" s="235"/>
      <c r="AF256" s="234"/>
      <c r="AG256" s="201">
        <f t="shared" si="206"/>
        <v>0</v>
      </c>
      <c r="AH256" s="235"/>
      <c r="AI256" s="229"/>
      <c r="AJ256" s="205" t="s">
        <v>36</v>
      </c>
    </row>
    <row r="257" spans="1:36" ht="15" hidden="1" customHeight="1">
      <c r="A257" s="359"/>
      <c r="B257" s="367"/>
      <c r="C257" s="361"/>
      <c r="D257" s="389"/>
      <c r="E257" s="365"/>
      <c r="F257" s="367"/>
      <c r="G257" s="222" t="s">
        <v>34</v>
      </c>
      <c r="H257" s="234"/>
      <c r="I257" s="201">
        <f t="shared" si="198"/>
        <v>0</v>
      </c>
      <c r="J257" s="235"/>
      <c r="K257" s="234"/>
      <c r="L257" s="201">
        <f t="shared" si="199"/>
        <v>0</v>
      </c>
      <c r="M257" s="235"/>
      <c r="N257" s="234"/>
      <c r="O257" s="201">
        <f t="shared" si="200"/>
        <v>0</v>
      </c>
      <c r="P257" s="235"/>
      <c r="Q257" s="234"/>
      <c r="R257" s="201">
        <f t="shared" si="201"/>
        <v>0</v>
      </c>
      <c r="S257" s="235"/>
      <c r="T257" s="234"/>
      <c r="U257" s="201">
        <f t="shared" si="202"/>
        <v>0</v>
      </c>
      <c r="V257" s="235"/>
      <c r="W257" s="234"/>
      <c r="X257" s="201">
        <f t="shared" si="203"/>
        <v>0</v>
      </c>
      <c r="Y257" s="254"/>
      <c r="Z257" s="234"/>
      <c r="AA257" s="201">
        <f t="shared" si="204"/>
        <v>0</v>
      </c>
      <c r="AB257" s="235"/>
      <c r="AC257" s="234"/>
      <c r="AD257" s="201">
        <f t="shared" si="205"/>
        <v>0</v>
      </c>
      <c r="AE257" s="235"/>
      <c r="AF257" s="234"/>
      <c r="AG257" s="201">
        <f t="shared" si="206"/>
        <v>0</v>
      </c>
      <c r="AH257" s="235"/>
      <c r="AI257" s="229"/>
      <c r="AJ257" s="204">
        <f>SUM(J252:J260,M252:M260,P252:P260,S252:S260,V252:V260,Y252:Y260,AB252:AB260,AE252:AE260,AH252:AH260)</f>
        <v>354000</v>
      </c>
    </row>
    <row r="258" spans="1:36" ht="15" hidden="1" customHeight="1">
      <c r="A258" s="359"/>
      <c r="B258" s="367"/>
      <c r="C258" s="361"/>
      <c r="D258" s="389"/>
      <c r="E258" s="365"/>
      <c r="F258" s="367"/>
      <c r="G258" s="222" t="s">
        <v>35</v>
      </c>
      <c r="H258" s="234"/>
      <c r="I258" s="201">
        <f t="shared" si="198"/>
        <v>0</v>
      </c>
      <c r="J258" s="235"/>
      <c r="K258" s="234"/>
      <c r="L258" s="201">
        <f t="shared" si="199"/>
        <v>0</v>
      </c>
      <c r="M258" s="235"/>
      <c r="N258" s="234"/>
      <c r="O258" s="201">
        <f t="shared" si="200"/>
        <v>0</v>
      </c>
      <c r="P258" s="235"/>
      <c r="Q258" s="234"/>
      <c r="R258" s="201">
        <f t="shared" si="201"/>
        <v>0</v>
      </c>
      <c r="S258" s="235"/>
      <c r="T258" s="234"/>
      <c r="U258" s="201">
        <f t="shared" si="202"/>
        <v>0</v>
      </c>
      <c r="V258" s="235"/>
      <c r="W258" s="234"/>
      <c r="X258" s="201">
        <f t="shared" si="203"/>
        <v>0</v>
      </c>
      <c r="Y258" s="254"/>
      <c r="Z258" s="234"/>
      <c r="AA258" s="201">
        <f t="shared" si="204"/>
        <v>0</v>
      </c>
      <c r="AB258" s="235"/>
      <c r="AC258" s="234"/>
      <c r="AD258" s="201">
        <f t="shared" si="205"/>
        <v>0</v>
      </c>
      <c r="AE258" s="235"/>
      <c r="AF258" s="234"/>
      <c r="AG258" s="201">
        <f t="shared" si="206"/>
        <v>0</v>
      </c>
      <c r="AH258" s="235"/>
      <c r="AI258" s="229"/>
      <c r="AJ258" s="205" t="s">
        <v>40</v>
      </c>
    </row>
    <row r="259" spans="1:36" ht="15" hidden="1" customHeight="1">
      <c r="A259" s="359"/>
      <c r="B259" s="367"/>
      <c r="C259" s="361"/>
      <c r="D259" s="389"/>
      <c r="E259" s="365"/>
      <c r="F259" s="367"/>
      <c r="G259" s="222" t="s">
        <v>37</v>
      </c>
      <c r="H259" s="234"/>
      <c r="I259" s="201">
        <f t="shared" si="198"/>
        <v>0</v>
      </c>
      <c r="J259" s="235"/>
      <c r="K259" s="234"/>
      <c r="L259" s="201">
        <f t="shared" si="199"/>
        <v>0</v>
      </c>
      <c r="M259" s="235"/>
      <c r="N259" s="234"/>
      <c r="O259" s="201">
        <f t="shared" si="200"/>
        <v>0</v>
      </c>
      <c r="P259" s="235"/>
      <c r="Q259" s="234"/>
      <c r="R259" s="201">
        <f t="shared" si="201"/>
        <v>0</v>
      </c>
      <c r="S259" s="235"/>
      <c r="T259" s="234"/>
      <c r="U259" s="201">
        <f t="shared" si="202"/>
        <v>0</v>
      </c>
      <c r="V259" s="235"/>
      <c r="W259" s="234"/>
      <c r="X259" s="201">
        <f t="shared" si="203"/>
        <v>0</v>
      </c>
      <c r="Y259" s="254"/>
      <c r="Z259" s="234"/>
      <c r="AA259" s="201">
        <f t="shared" si="204"/>
        <v>0</v>
      </c>
      <c r="AB259" s="235"/>
      <c r="AC259" s="234"/>
      <c r="AD259" s="201">
        <f t="shared" si="205"/>
        <v>0</v>
      </c>
      <c r="AE259" s="235"/>
      <c r="AF259" s="234"/>
      <c r="AG259" s="201">
        <f t="shared" si="206"/>
        <v>0</v>
      </c>
      <c r="AH259" s="235"/>
      <c r="AI259" s="229"/>
      <c r="AJ259" s="206">
        <f>AJ257/AJ253</f>
        <v>1</v>
      </c>
    </row>
    <row r="260" spans="1:36" ht="15" hidden="1" customHeight="1" thickBot="1">
      <c r="A260" s="396"/>
      <c r="B260" s="400"/>
      <c r="C260" s="397"/>
      <c r="D260" s="408"/>
      <c r="E260" s="399"/>
      <c r="F260" s="400"/>
      <c r="G260" s="224" t="s">
        <v>38</v>
      </c>
      <c r="H260" s="238"/>
      <c r="I260" s="202">
        <f t="shared" si="198"/>
        <v>0</v>
      </c>
      <c r="J260" s="239"/>
      <c r="K260" s="238"/>
      <c r="L260" s="202">
        <f t="shared" si="199"/>
        <v>0</v>
      </c>
      <c r="M260" s="239"/>
      <c r="N260" s="238"/>
      <c r="O260" s="202">
        <f t="shared" si="200"/>
        <v>0</v>
      </c>
      <c r="P260" s="239"/>
      <c r="Q260" s="238"/>
      <c r="R260" s="202">
        <f t="shared" si="201"/>
        <v>0</v>
      </c>
      <c r="S260" s="239"/>
      <c r="T260" s="238"/>
      <c r="U260" s="202">
        <f t="shared" si="202"/>
        <v>0</v>
      </c>
      <c r="V260" s="239"/>
      <c r="W260" s="238"/>
      <c r="X260" s="202">
        <f t="shared" si="203"/>
        <v>0</v>
      </c>
      <c r="Y260" s="256"/>
      <c r="Z260" s="238"/>
      <c r="AA260" s="202">
        <f t="shared" si="204"/>
        <v>0</v>
      </c>
      <c r="AB260" s="239"/>
      <c r="AC260" s="238"/>
      <c r="AD260" s="202">
        <f t="shared" si="205"/>
        <v>0</v>
      </c>
      <c r="AE260" s="239"/>
      <c r="AF260" s="238"/>
      <c r="AG260" s="202">
        <f t="shared" si="206"/>
        <v>0</v>
      </c>
      <c r="AH260" s="239"/>
      <c r="AI260" s="231"/>
      <c r="AJ260" s="213"/>
    </row>
    <row r="261" spans="1:36" ht="15" customHeight="1">
      <c r="A261" s="353" t="s">
        <v>17</v>
      </c>
      <c r="B261" s="355" t="s">
        <v>13</v>
      </c>
      <c r="C261" s="355" t="s">
        <v>14</v>
      </c>
      <c r="D261" s="355" t="s">
        <v>157</v>
      </c>
      <c r="E261" s="355" t="s">
        <v>16</v>
      </c>
      <c r="F261" s="347" t="s">
        <v>17</v>
      </c>
      <c r="G261" s="357" t="s">
        <v>18</v>
      </c>
      <c r="H261" s="351" t="s">
        <v>19</v>
      </c>
      <c r="I261" s="347" t="s">
        <v>20</v>
      </c>
      <c r="J261" s="349" t="s">
        <v>21</v>
      </c>
      <c r="K261" s="351" t="s">
        <v>19</v>
      </c>
      <c r="L261" s="347" t="s">
        <v>20</v>
      </c>
      <c r="M261" s="349" t="s">
        <v>21</v>
      </c>
      <c r="N261" s="351" t="s">
        <v>19</v>
      </c>
      <c r="O261" s="347" t="s">
        <v>20</v>
      </c>
      <c r="P261" s="349" t="s">
        <v>21</v>
      </c>
      <c r="Q261" s="351" t="s">
        <v>19</v>
      </c>
      <c r="R261" s="347" t="s">
        <v>20</v>
      </c>
      <c r="S261" s="349" t="s">
        <v>21</v>
      </c>
      <c r="T261" s="351" t="s">
        <v>19</v>
      </c>
      <c r="U261" s="347" t="s">
        <v>20</v>
      </c>
      <c r="V261" s="349" t="s">
        <v>21</v>
      </c>
      <c r="W261" s="351" t="s">
        <v>19</v>
      </c>
      <c r="X261" s="347" t="s">
        <v>20</v>
      </c>
      <c r="Y261" s="369" t="s">
        <v>21</v>
      </c>
      <c r="Z261" s="351" t="s">
        <v>19</v>
      </c>
      <c r="AA261" s="347" t="s">
        <v>20</v>
      </c>
      <c r="AB261" s="349" t="s">
        <v>21</v>
      </c>
      <c r="AC261" s="351" t="s">
        <v>19</v>
      </c>
      <c r="AD261" s="347" t="s">
        <v>20</v>
      </c>
      <c r="AE261" s="349" t="s">
        <v>21</v>
      </c>
      <c r="AF261" s="351" t="s">
        <v>19</v>
      </c>
      <c r="AG261" s="347" t="s">
        <v>20</v>
      </c>
      <c r="AH261" s="349" t="s">
        <v>21</v>
      </c>
      <c r="AI261" s="371" t="s">
        <v>19</v>
      </c>
      <c r="AJ261" s="379" t="s">
        <v>22</v>
      </c>
    </row>
    <row r="262" spans="1:36" ht="15" customHeight="1">
      <c r="A262" s="354"/>
      <c r="B262" s="356"/>
      <c r="C262" s="356"/>
      <c r="D262" s="356"/>
      <c r="E262" s="356"/>
      <c r="F262" s="348"/>
      <c r="G262" s="358"/>
      <c r="H262" s="352"/>
      <c r="I262" s="348"/>
      <c r="J262" s="350"/>
      <c r="K262" s="352"/>
      <c r="L262" s="348"/>
      <c r="M262" s="350"/>
      <c r="N262" s="352"/>
      <c r="O262" s="348"/>
      <c r="P262" s="350"/>
      <c r="Q262" s="352"/>
      <c r="R262" s="348"/>
      <c r="S262" s="350"/>
      <c r="T262" s="352"/>
      <c r="U262" s="348"/>
      <c r="V262" s="350"/>
      <c r="W262" s="352"/>
      <c r="X262" s="348"/>
      <c r="Y262" s="370"/>
      <c r="Z262" s="352"/>
      <c r="AA262" s="348"/>
      <c r="AB262" s="350"/>
      <c r="AC262" s="352"/>
      <c r="AD262" s="348"/>
      <c r="AE262" s="350"/>
      <c r="AF262" s="352"/>
      <c r="AG262" s="348"/>
      <c r="AH262" s="350"/>
      <c r="AI262" s="372"/>
      <c r="AJ262" s="380"/>
    </row>
    <row r="263" spans="1:36" ht="15" customHeight="1">
      <c r="A263" s="359" t="s">
        <v>208</v>
      </c>
      <c r="B263" s="367" t="s">
        <v>230</v>
      </c>
      <c r="C263" s="361">
        <v>223</v>
      </c>
      <c r="D263" s="363" t="s">
        <v>231</v>
      </c>
      <c r="E263" s="365" t="s">
        <v>232</v>
      </c>
      <c r="F263" s="367" t="s">
        <v>208</v>
      </c>
      <c r="G263" s="222" t="s">
        <v>27</v>
      </c>
      <c r="H263" s="234"/>
      <c r="I263" s="201">
        <f t="shared" ref="I263:I271" si="207">H263-J263</f>
        <v>0</v>
      </c>
      <c r="J263" s="235"/>
      <c r="K263" s="234"/>
      <c r="L263" s="201">
        <f t="shared" ref="L263:L271" si="208">K263-M263</f>
        <v>0</v>
      </c>
      <c r="M263" s="235"/>
      <c r="N263" s="234"/>
      <c r="O263" s="201">
        <f t="shared" ref="O263:O271" si="209">N263-P263</f>
        <v>0</v>
      </c>
      <c r="P263" s="235"/>
      <c r="Q263" s="234"/>
      <c r="R263" s="201">
        <f>Q263-S263</f>
        <v>0</v>
      </c>
      <c r="S263" s="235"/>
      <c r="T263" s="234"/>
      <c r="U263" s="201">
        <f t="shared" ref="U263:U271" si="210">T263-V263</f>
        <v>0</v>
      </c>
      <c r="V263" s="235"/>
      <c r="W263" s="234"/>
      <c r="X263" s="201">
        <f t="shared" ref="X263:X271" si="211">W263-Y263</f>
        <v>0</v>
      </c>
      <c r="Y263" s="254"/>
      <c r="Z263" s="234"/>
      <c r="AA263" s="201">
        <f t="shared" ref="AA263:AA271" si="212">Z263-AB263</f>
        <v>0</v>
      </c>
      <c r="AB263" s="235"/>
      <c r="AC263" s="234"/>
      <c r="AD263" s="201">
        <f t="shared" ref="AD263:AD271" si="213">AC263-AE263</f>
        <v>0</v>
      </c>
      <c r="AE263" s="235"/>
      <c r="AF263" s="234"/>
      <c r="AG263" s="201">
        <f t="shared" ref="AG263:AG271" si="214">AF263-AH263</f>
        <v>0</v>
      </c>
      <c r="AH263" s="235"/>
      <c r="AI263" s="229"/>
      <c r="AJ263" s="203" t="s">
        <v>28</v>
      </c>
    </row>
    <row r="264" spans="1:36">
      <c r="A264" s="359"/>
      <c r="B264" s="367"/>
      <c r="C264" s="361"/>
      <c r="D264" s="363"/>
      <c r="E264" s="365"/>
      <c r="F264" s="367"/>
      <c r="G264" s="222" t="s">
        <v>29</v>
      </c>
      <c r="H264" s="234"/>
      <c r="I264" s="201">
        <f t="shared" si="207"/>
        <v>0</v>
      </c>
      <c r="J264" s="235"/>
      <c r="K264" s="234"/>
      <c r="L264" s="201">
        <f t="shared" si="208"/>
        <v>0</v>
      </c>
      <c r="M264" s="235"/>
      <c r="N264" s="234"/>
      <c r="O264" s="201">
        <f t="shared" si="209"/>
        <v>0</v>
      </c>
      <c r="P264" s="235"/>
      <c r="Q264" s="234"/>
      <c r="R264" s="201">
        <f>Q264-S264</f>
        <v>0</v>
      </c>
      <c r="S264" s="235"/>
      <c r="T264" s="234"/>
      <c r="U264" s="201">
        <f t="shared" si="210"/>
        <v>0</v>
      </c>
      <c r="V264" s="235"/>
      <c r="W264" s="234"/>
      <c r="X264" s="201">
        <f t="shared" si="211"/>
        <v>0</v>
      </c>
      <c r="Y264" s="254"/>
      <c r="Z264" s="234"/>
      <c r="AA264" s="201">
        <f t="shared" si="212"/>
        <v>0</v>
      </c>
      <c r="AB264" s="235"/>
      <c r="AC264" s="234"/>
      <c r="AD264" s="201">
        <f t="shared" si="213"/>
        <v>0</v>
      </c>
      <c r="AE264" s="235"/>
      <c r="AF264" s="234"/>
      <c r="AG264" s="201">
        <f t="shared" si="214"/>
        <v>0</v>
      </c>
      <c r="AH264" s="235"/>
      <c r="AI264" s="229"/>
      <c r="AJ264" s="204">
        <f>SUM(H263:H271,K263:K271,N263:N271,Q263:Q271,T263:T271,W263:W271,Z263:Z271,AC263:AC271,AF263:AF271)</f>
        <v>20700000</v>
      </c>
    </row>
    <row r="265" spans="1:36">
      <c r="A265" s="359"/>
      <c r="B265" s="367"/>
      <c r="C265" s="361"/>
      <c r="D265" s="363"/>
      <c r="E265" s="365"/>
      <c r="F265" s="367"/>
      <c r="G265" s="222" t="s">
        <v>30</v>
      </c>
      <c r="H265" s="234"/>
      <c r="I265" s="201">
        <f t="shared" si="207"/>
        <v>0</v>
      </c>
      <c r="J265" s="235"/>
      <c r="K265" s="234"/>
      <c r="L265" s="201">
        <f t="shared" si="208"/>
        <v>0</v>
      </c>
      <c r="M265" s="235"/>
      <c r="N265" s="234"/>
      <c r="O265" s="201">
        <f t="shared" si="209"/>
        <v>0</v>
      </c>
      <c r="P265" s="235"/>
      <c r="Q265" s="234"/>
      <c r="R265" s="201">
        <f>Q265-S265</f>
        <v>0</v>
      </c>
      <c r="S265" s="235"/>
      <c r="T265" s="234"/>
      <c r="U265" s="201">
        <f t="shared" si="210"/>
        <v>0</v>
      </c>
      <c r="V265" s="235"/>
      <c r="W265" s="234"/>
      <c r="X265" s="201">
        <f t="shared" si="211"/>
        <v>0</v>
      </c>
      <c r="Y265" s="254"/>
      <c r="Z265" s="234"/>
      <c r="AA265" s="201">
        <f t="shared" si="212"/>
        <v>0</v>
      </c>
      <c r="AB265" s="235"/>
      <c r="AC265" s="234"/>
      <c r="AD265" s="201">
        <f t="shared" si="213"/>
        <v>0</v>
      </c>
      <c r="AE265" s="235"/>
      <c r="AF265" s="234"/>
      <c r="AG265" s="201">
        <f t="shared" si="214"/>
        <v>0</v>
      </c>
      <c r="AH265" s="235"/>
      <c r="AI265" s="229"/>
      <c r="AJ265" s="205" t="s">
        <v>32</v>
      </c>
    </row>
    <row r="266" spans="1:36">
      <c r="A266" s="359"/>
      <c r="B266" s="367"/>
      <c r="C266" s="361"/>
      <c r="D266" s="363"/>
      <c r="E266" s="365"/>
      <c r="F266" s="367"/>
      <c r="G266" s="222" t="s">
        <v>31</v>
      </c>
      <c r="H266" s="234"/>
      <c r="I266" s="201">
        <f t="shared" si="207"/>
        <v>0</v>
      </c>
      <c r="J266" s="235"/>
      <c r="K266" s="234"/>
      <c r="L266" s="201">
        <f t="shared" si="208"/>
        <v>0</v>
      </c>
      <c r="M266" s="235"/>
      <c r="N266" s="234">
        <v>3200000</v>
      </c>
      <c r="O266" s="201">
        <f t="shared" si="209"/>
        <v>252800</v>
      </c>
      <c r="P266" s="235">
        <v>2947200</v>
      </c>
      <c r="Q266" s="234"/>
      <c r="R266" s="201">
        <v>0</v>
      </c>
      <c r="S266" s="235"/>
      <c r="T266" s="234"/>
      <c r="U266" s="201">
        <f t="shared" si="210"/>
        <v>0</v>
      </c>
      <c r="V266" s="235"/>
      <c r="W266" s="234"/>
      <c r="X266" s="201">
        <f t="shared" si="211"/>
        <v>0</v>
      </c>
      <c r="Y266" s="254"/>
      <c r="Z266" s="234"/>
      <c r="AA266" s="201">
        <f t="shared" si="212"/>
        <v>0</v>
      </c>
      <c r="AB266" s="235"/>
      <c r="AC266" s="234"/>
      <c r="AD266" s="201">
        <f t="shared" si="213"/>
        <v>0</v>
      </c>
      <c r="AE266" s="235"/>
      <c r="AF266" s="234"/>
      <c r="AG266" s="201">
        <f t="shared" si="214"/>
        <v>0</v>
      </c>
      <c r="AH266" s="235"/>
      <c r="AI266" s="229"/>
      <c r="AJ266" s="204">
        <f>SUM(I263:I271,L263:L271,O263:O271,R263:R271,U263:U271,X263:X271,AA263:AA271,AD263:AD271,AG263:AG271)</f>
        <v>17752800</v>
      </c>
    </row>
    <row r="267" spans="1:36">
      <c r="A267" s="359"/>
      <c r="B267" s="367"/>
      <c r="C267" s="361"/>
      <c r="D267" s="363"/>
      <c r="E267" s="365"/>
      <c r="F267" s="367"/>
      <c r="G267" s="222" t="s">
        <v>33</v>
      </c>
      <c r="H267" s="234"/>
      <c r="I267" s="201">
        <f t="shared" si="207"/>
        <v>0</v>
      </c>
      <c r="J267" s="235"/>
      <c r="K267" s="234"/>
      <c r="L267" s="201">
        <f t="shared" si="208"/>
        <v>0</v>
      </c>
      <c r="M267" s="235"/>
      <c r="N267" s="234"/>
      <c r="O267" s="201">
        <f t="shared" si="209"/>
        <v>0</v>
      </c>
      <c r="P267" s="235"/>
      <c r="Q267" s="234"/>
      <c r="R267" s="201">
        <f t="shared" ref="R267:R271" si="215">Q267-S267</f>
        <v>0</v>
      </c>
      <c r="S267" s="235"/>
      <c r="T267" s="234">
        <v>1500000</v>
      </c>
      <c r="U267" s="201">
        <f t="shared" si="210"/>
        <v>1500000</v>
      </c>
      <c r="V267" s="235"/>
      <c r="W267" s="234"/>
      <c r="X267" s="201">
        <f t="shared" si="211"/>
        <v>0</v>
      </c>
      <c r="Y267" s="254"/>
      <c r="Z267" s="234"/>
      <c r="AA267" s="201">
        <f t="shared" si="212"/>
        <v>0</v>
      </c>
      <c r="AB267" s="235"/>
      <c r="AC267" s="234"/>
      <c r="AD267" s="201">
        <f t="shared" si="213"/>
        <v>0</v>
      </c>
      <c r="AE267" s="235"/>
      <c r="AF267" s="234"/>
      <c r="AG267" s="201">
        <f t="shared" si="214"/>
        <v>0</v>
      </c>
      <c r="AH267" s="235"/>
      <c r="AI267" s="229"/>
      <c r="AJ267" s="205" t="s">
        <v>36</v>
      </c>
    </row>
    <row r="268" spans="1:36">
      <c r="A268" s="359"/>
      <c r="B268" s="367"/>
      <c r="C268" s="361"/>
      <c r="D268" s="363"/>
      <c r="E268" s="365"/>
      <c r="F268" s="367"/>
      <c r="G268" s="222" t="s">
        <v>34</v>
      </c>
      <c r="H268" s="234"/>
      <c r="I268" s="201">
        <f t="shared" si="207"/>
        <v>0</v>
      </c>
      <c r="J268" s="235"/>
      <c r="K268" s="234"/>
      <c r="L268" s="201">
        <f t="shared" si="208"/>
        <v>0</v>
      </c>
      <c r="M268" s="235"/>
      <c r="N268" s="234"/>
      <c r="O268" s="201">
        <f t="shared" si="209"/>
        <v>0</v>
      </c>
      <c r="P268" s="235"/>
      <c r="Q268" s="234"/>
      <c r="R268" s="201">
        <f t="shared" si="215"/>
        <v>0</v>
      </c>
      <c r="S268" s="235"/>
      <c r="T268" s="234"/>
      <c r="U268" s="201">
        <f t="shared" si="210"/>
        <v>0</v>
      </c>
      <c r="V268" s="235"/>
      <c r="W268" s="234"/>
      <c r="X268" s="201">
        <f t="shared" si="211"/>
        <v>0</v>
      </c>
      <c r="Y268" s="254"/>
      <c r="Z268" s="234">
        <v>16000000</v>
      </c>
      <c r="AA268" s="201">
        <f t="shared" si="212"/>
        <v>16000000</v>
      </c>
      <c r="AB268" s="235"/>
      <c r="AC268" s="234"/>
      <c r="AD268" s="201">
        <f t="shared" si="213"/>
        <v>0</v>
      </c>
      <c r="AE268" s="235"/>
      <c r="AF268" s="234"/>
      <c r="AG268" s="201">
        <f t="shared" si="214"/>
        <v>0</v>
      </c>
      <c r="AH268" s="235"/>
      <c r="AI268" s="229"/>
      <c r="AJ268" s="204">
        <f>SUM(J263:J271,M263:M271,P263:P271,S263:S271,V263:V271,Y263:Y271,AB263:AB271,AE263:AE271,AH263:AH271)</f>
        <v>2947200</v>
      </c>
    </row>
    <row r="269" spans="1:36">
      <c r="A269" s="359"/>
      <c r="B269" s="367"/>
      <c r="C269" s="361"/>
      <c r="D269" s="363"/>
      <c r="E269" s="365"/>
      <c r="F269" s="367"/>
      <c r="G269" s="222" t="s">
        <v>35</v>
      </c>
      <c r="H269" s="234"/>
      <c r="I269" s="201">
        <f t="shared" si="207"/>
        <v>0</v>
      </c>
      <c r="J269" s="235"/>
      <c r="K269" s="234"/>
      <c r="L269" s="201">
        <f t="shared" si="208"/>
        <v>0</v>
      </c>
      <c r="M269" s="235"/>
      <c r="N269" s="234"/>
      <c r="O269" s="201">
        <f t="shared" si="209"/>
        <v>0</v>
      </c>
      <c r="P269" s="235"/>
      <c r="Q269" s="234"/>
      <c r="R269" s="201">
        <f t="shared" si="215"/>
        <v>0</v>
      </c>
      <c r="S269" s="235"/>
      <c r="T269" s="234"/>
      <c r="U269" s="201">
        <f t="shared" si="210"/>
        <v>0</v>
      </c>
      <c r="V269" s="235"/>
      <c r="W269" s="234"/>
      <c r="X269" s="201">
        <f t="shared" si="211"/>
        <v>0</v>
      </c>
      <c r="Y269" s="254"/>
      <c r="Z269" s="234"/>
      <c r="AA269" s="201">
        <f t="shared" si="212"/>
        <v>0</v>
      </c>
      <c r="AB269" s="235"/>
      <c r="AC269" s="234"/>
      <c r="AD269" s="201">
        <f t="shared" si="213"/>
        <v>0</v>
      </c>
      <c r="AE269" s="235"/>
      <c r="AF269" s="234"/>
      <c r="AG269" s="201">
        <f t="shared" si="214"/>
        <v>0</v>
      </c>
      <c r="AH269" s="235"/>
      <c r="AI269" s="229"/>
      <c r="AJ269" s="205" t="s">
        <v>40</v>
      </c>
    </row>
    <row r="270" spans="1:36">
      <c r="A270" s="359"/>
      <c r="B270" s="367"/>
      <c r="C270" s="361"/>
      <c r="D270" s="363"/>
      <c r="E270" s="365"/>
      <c r="F270" s="367"/>
      <c r="G270" s="222" t="s">
        <v>37</v>
      </c>
      <c r="H270" s="234"/>
      <c r="I270" s="201">
        <f t="shared" si="207"/>
        <v>0</v>
      </c>
      <c r="J270" s="235"/>
      <c r="K270" s="234"/>
      <c r="L270" s="201">
        <f t="shared" si="208"/>
        <v>0</v>
      </c>
      <c r="M270" s="235"/>
      <c r="N270" s="234"/>
      <c r="O270" s="201">
        <f t="shared" si="209"/>
        <v>0</v>
      </c>
      <c r="P270" s="235"/>
      <c r="Q270" s="234"/>
      <c r="R270" s="201">
        <f t="shared" si="215"/>
        <v>0</v>
      </c>
      <c r="S270" s="235"/>
      <c r="T270" s="234"/>
      <c r="U270" s="201">
        <f t="shared" si="210"/>
        <v>0</v>
      </c>
      <c r="V270" s="235"/>
      <c r="W270" s="234"/>
      <c r="X270" s="201">
        <f t="shared" si="211"/>
        <v>0</v>
      </c>
      <c r="Y270" s="254"/>
      <c r="Z270" s="234"/>
      <c r="AA270" s="201">
        <f t="shared" si="212"/>
        <v>0</v>
      </c>
      <c r="AB270" s="235"/>
      <c r="AC270" s="234"/>
      <c r="AD270" s="201">
        <f t="shared" si="213"/>
        <v>0</v>
      </c>
      <c r="AE270" s="235"/>
      <c r="AF270" s="234"/>
      <c r="AG270" s="201">
        <f t="shared" si="214"/>
        <v>0</v>
      </c>
      <c r="AH270" s="235"/>
      <c r="AI270" s="229"/>
      <c r="AJ270" s="206">
        <f>AJ268/AJ264</f>
        <v>0.1423768115942029</v>
      </c>
    </row>
    <row r="271" spans="1:36" ht="15.75" thickBot="1">
      <c r="A271" s="360"/>
      <c r="B271" s="368"/>
      <c r="C271" s="362"/>
      <c r="D271" s="364"/>
      <c r="E271" s="366"/>
      <c r="F271" s="368"/>
      <c r="G271" s="223" t="s">
        <v>38</v>
      </c>
      <c r="H271" s="236"/>
      <c r="I271" s="207">
        <f t="shared" si="207"/>
        <v>0</v>
      </c>
      <c r="J271" s="237"/>
      <c r="K271" s="236"/>
      <c r="L271" s="207">
        <f t="shared" si="208"/>
        <v>0</v>
      </c>
      <c r="M271" s="237"/>
      <c r="N271" s="236"/>
      <c r="O271" s="207">
        <f t="shared" si="209"/>
        <v>0</v>
      </c>
      <c r="P271" s="237"/>
      <c r="Q271" s="236"/>
      <c r="R271" s="207">
        <f t="shared" si="215"/>
        <v>0</v>
      </c>
      <c r="S271" s="237"/>
      <c r="T271" s="236"/>
      <c r="U271" s="207">
        <f t="shared" si="210"/>
        <v>0</v>
      </c>
      <c r="V271" s="237"/>
      <c r="W271" s="236"/>
      <c r="X271" s="207">
        <f t="shared" si="211"/>
        <v>0</v>
      </c>
      <c r="Y271" s="255"/>
      <c r="Z271" s="236"/>
      <c r="AA271" s="207">
        <f t="shared" si="212"/>
        <v>0</v>
      </c>
      <c r="AB271" s="237"/>
      <c r="AC271" s="236"/>
      <c r="AD271" s="207">
        <f t="shared" si="213"/>
        <v>0</v>
      </c>
      <c r="AE271" s="237"/>
      <c r="AF271" s="236"/>
      <c r="AG271" s="207">
        <f t="shared" si="214"/>
        <v>0</v>
      </c>
      <c r="AH271" s="237"/>
      <c r="AI271" s="230"/>
      <c r="AJ271" s="208"/>
    </row>
    <row r="272" spans="1:36" ht="15" customHeight="1">
      <c r="A272" s="383" t="s">
        <v>17</v>
      </c>
      <c r="B272" s="384" t="s">
        <v>13</v>
      </c>
      <c r="C272" s="384" t="s">
        <v>14</v>
      </c>
      <c r="D272" s="384" t="s">
        <v>157</v>
      </c>
      <c r="E272" s="384" t="s">
        <v>16</v>
      </c>
      <c r="F272" s="381" t="s">
        <v>17</v>
      </c>
      <c r="G272" s="385" t="s">
        <v>18</v>
      </c>
      <c r="H272" s="386" t="s">
        <v>19</v>
      </c>
      <c r="I272" s="381" t="s">
        <v>20</v>
      </c>
      <c r="J272" s="382" t="s">
        <v>21</v>
      </c>
      <c r="K272" s="386" t="s">
        <v>19</v>
      </c>
      <c r="L272" s="381" t="s">
        <v>20</v>
      </c>
      <c r="M272" s="382" t="s">
        <v>21</v>
      </c>
      <c r="N272" s="386" t="s">
        <v>19</v>
      </c>
      <c r="O272" s="381" t="s">
        <v>20</v>
      </c>
      <c r="P272" s="382" t="s">
        <v>21</v>
      </c>
      <c r="Q272" s="386" t="s">
        <v>19</v>
      </c>
      <c r="R272" s="381" t="s">
        <v>20</v>
      </c>
      <c r="S272" s="382" t="s">
        <v>21</v>
      </c>
      <c r="T272" s="386" t="s">
        <v>19</v>
      </c>
      <c r="U272" s="381" t="s">
        <v>20</v>
      </c>
      <c r="V272" s="382" t="s">
        <v>21</v>
      </c>
      <c r="W272" s="386" t="s">
        <v>19</v>
      </c>
      <c r="X272" s="381" t="s">
        <v>20</v>
      </c>
      <c r="Y272" s="390" t="s">
        <v>21</v>
      </c>
      <c r="Z272" s="386" t="s">
        <v>19</v>
      </c>
      <c r="AA272" s="381" t="s">
        <v>20</v>
      </c>
      <c r="AB272" s="382" t="s">
        <v>21</v>
      </c>
      <c r="AC272" s="386" t="s">
        <v>19</v>
      </c>
      <c r="AD272" s="381" t="s">
        <v>20</v>
      </c>
      <c r="AE272" s="382" t="s">
        <v>21</v>
      </c>
      <c r="AF272" s="386" t="s">
        <v>19</v>
      </c>
      <c r="AG272" s="381" t="s">
        <v>20</v>
      </c>
      <c r="AH272" s="382" t="s">
        <v>21</v>
      </c>
      <c r="AI272" s="387" t="s">
        <v>19</v>
      </c>
      <c r="AJ272" s="388" t="s">
        <v>22</v>
      </c>
    </row>
    <row r="273" spans="1:36" ht="15" customHeight="1">
      <c r="A273" s="354"/>
      <c r="B273" s="356"/>
      <c r="C273" s="356"/>
      <c r="D273" s="356"/>
      <c r="E273" s="356"/>
      <c r="F273" s="348"/>
      <c r="G273" s="358"/>
      <c r="H273" s="352"/>
      <c r="I273" s="348"/>
      <c r="J273" s="350"/>
      <c r="K273" s="352"/>
      <c r="L273" s="348"/>
      <c r="M273" s="350"/>
      <c r="N273" s="352"/>
      <c r="O273" s="348"/>
      <c r="P273" s="350"/>
      <c r="Q273" s="352"/>
      <c r="R273" s="348"/>
      <c r="S273" s="350"/>
      <c r="T273" s="352"/>
      <c r="U273" s="348"/>
      <c r="V273" s="350"/>
      <c r="W273" s="352"/>
      <c r="X273" s="348"/>
      <c r="Y273" s="370"/>
      <c r="Z273" s="352"/>
      <c r="AA273" s="348"/>
      <c r="AB273" s="350"/>
      <c r="AC273" s="352"/>
      <c r="AD273" s="348"/>
      <c r="AE273" s="350"/>
      <c r="AF273" s="352"/>
      <c r="AG273" s="348"/>
      <c r="AH273" s="350"/>
      <c r="AI273" s="372"/>
      <c r="AJ273" s="380"/>
    </row>
    <row r="274" spans="1:36" ht="15" customHeight="1">
      <c r="A274" s="359" t="s">
        <v>208</v>
      </c>
      <c r="B274" s="367" t="s">
        <v>233</v>
      </c>
      <c r="C274" s="361">
        <v>2232</v>
      </c>
      <c r="D274" s="363" t="s">
        <v>234</v>
      </c>
      <c r="E274" s="365" t="s">
        <v>235</v>
      </c>
      <c r="F274" s="367" t="s">
        <v>236</v>
      </c>
      <c r="G274" s="222" t="s">
        <v>27</v>
      </c>
      <c r="H274" s="234"/>
      <c r="I274" s="201">
        <f t="shared" ref="I274:I282" si="216">H274-J274</f>
        <v>0</v>
      </c>
      <c r="J274" s="235"/>
      <c r="K274" s="234"/>
      <c r="L274" s="201">
        <f t="shared" ref="L274:L282" si="217">K274-M274</f>
        <v>0</v>
      </c>
      <c r="M274" s="235"/>
      <c r="N274" s="234"/>
      <c r="O274" s="201">
        <f t="shared" ref="O274:O282" si="218">N274-P274</f>
        <v>0</v>
      </c>
      <c r="P274" s="235"/>
      <c r="Q274" s="234"/>
      <c r="R274" s="201">
        <f t="shared" ref="R274:R282" si="219">Q274-S274</f>
        <v>0</v>
      </c>
      <c r="S274" s="235"/>
      <c r="T274" s="234"/>
      <c r="U274" s="201">
        <f t="shared" ref="U274:U282" si="220">T274-V274</f>
        <v>0</v>
      </c>
      <c r="V274" s="235"/>
      <c r="W274" s="234"/>
      <c r="X274" s="201">
        <f t="shared" ref="X274:X282" si="221">W274-Y274</f>
        <v>0</v>
      </c>
      <c r="Y274" s="254"/>
      <c r="Z274" s="234"/>
      <c r="AA274" s="201">
        <f t="shared" ref="AA274:AA282" si="222">Z274-AB274</f>
        <v>0</v>
      </c>
      <c r="AB274" s="235"/>
      <c r="AC274" s="234"/>
      <c r="AD274" s="201">
        <f t="shared" ref="AD274:AD282" si="223">AC274-AE274</f>
        <v>0</v>
      </c>
      <c r="AE274" s="235"/>
      <c r="AF274" s="234"/>
      <c r="AG274" s="201">
        <f t="shared" ref="AG274:AG282" si="224">AF274-AH274</f>
        <v>0</v>
      </c>
      <c r="AH274" s="235"/>
      <c r="AI274" s="229"/>
      <c r="AJ274" s="203" t="s">
        <v>28</v>
      </c>
    </row>
    <row r="275" spans="1:36">
      <c r="A275" s="359"/>
      <c r="B275" s="367"/>
      <c r="C275" s="361"/>
      <c r="D275" s="363"/>
      <c r="E275" s="365"/>
      <c r="F275" s="367"/>
      <c r="G275" s="222" t="s">
        <v>29</v>
      </c>
      <c r="H275" s="234"/>
      <c r="I275" s="201">
        <f t="shared" si="216"/>
        <v>0</v>
      </c>
      <c r="J275" s="235"/>
      <c r="K275" s="234"/>
      <c r="L275" s="201">
        <f t="shared" si="217"/>
        <v>0</v>
      </c>
      <c r="M275" s="235"/>
      <c r="N275" s="234"/>
      <c r="O275" s="201">
        <f t="shared" si="218"/>
        <v>0</v>
      </c>
      <c r="P275" s="235"/>
      <c r="Q275" s="234"/>
      <c r="R275" s="201">
        <f t="shared" si="219"/>
        <v>0</v>
      </c>
      <c r="S275" s="235"/>
      <c r="T275" s="234"/>
      <c r="U275" s="201">
        <f t="shared" si="220"/>
        <v>0</v>
      </c>
      <c r="V275" s="235"/>
      <c r="W275" s="234"/>
      <c r="X275" s="201">
        <f t="shared" si="221"/>
        <v>0</v>
      </c>
      <c r="Y275" s="254"/>
      <c r="Z275" s="234"/>
      <c r="AA275" s="201">
        <f t="shared" si="222"/>
        <v>0</v>
      </c>
      <c r="AB275" s="235"/>
      <c r="AC275" s="234"/>
      <c r="AD275" s="201">
        <f t="shared" si="223"/>
        <v>0</v>
      </c>
      <c r="AE275" s="235"/>
      <c r="AF275" s="234"/>
      <c r="AG275" s="201">
        <f t="shared" si="224"/>
        <v>0</v>
      </c>
      <c r="AH275" s="235"/>
      <c r="AI275" s="229"/>
      <c r="AJ275" s="204">
        <f>SUM(H274:H282,K274:K282,N274:N282,Q274:Q282,T274:T282,W274:W282,Z274:Z282,AC274:AC282,AF274:AF282)</f>
        <v>7880000</v>
      </c>
    </row>
    <row r="276" spans="1:36">
      <c r="A276" s="359"/>
      <c r="B276" s="367"/>
      <c r="C276" s="361"/>
      <c r="D276" s="363"/>
      <c r="E276" s="365"/>
      <c r="F276" s="367"/>
      <c r="G276" s="222" t="s">
        <v>30</v>
      </c>
      <c r="H276" s="234">
        <v>1280000</v>
      </c>
      <c r="I276" s="201">
        <f t="shared" si="216"/>
        <v>0</v>
      </c>
      <c r="J276" s="235">
        <v>1280000</v>
      </c>
      <c r="K276" s="234"/>
      <c r="L276" s="201">
        <f t="shared" si="217"/>
        <v>0</v>
      </c>
      <c r="M276" s="235"/>
      <c r="N276" s="234"/>
      <c r="O276" s="201">
        <f t="shared" si="218"/>
        <v>0</v>
      </c>
      <c r="P276" s="235"/>
      <c r="Q276" s="234"/>
      <c r="R276" s="201">
        <f t="shared" si="219"/>
        <v>0</v>
      </c>
      <c r="S276" s="235"/>
      <c r="T276" s="234"/>
      <c r="U276" s="201">
        <f t="shared" si="220"/>
        <v>0</v>
      </c>
      <c r="V276" s="235"/>
      <c r="W276" s="234"/>
      <c r="X276" s="201">
        <f t="shared" si="221"/>
        <v>0</v>
      </c>
      <c r="Y276" s="254"/>
      <c r="Z276" s="234"/>
      <c r="AA276" s="201">
        <f t="shared" si="222"/>
        <v>0</v>
      </c>
      <c r="AB276" s="235"/>
      <c r="AC276" s="234"/>
      <c r="AD276" s="201">
        <f t="shared" si="223"/>
        <v>0</v>
      </c>
      <c r="AE276" s="235"/>
      <c r="AF276" s="234"/>
      <c r="AG276" s="201">
        <f t="shared" si="224"/>
        <v>0</v>
      </c>
      <c r="AH276" s="235"/>
      <c r="AI276" s="229"/>
      <c r="AJ276" s="205" t="s">
        <v>32</v>
      </c>
    </row>
    <row r="277" spans="1:36">
      <c r="A277" s="359"/>
      <c r="B277" s="367"/>
      <c r="C277" s="361"/>
      <c r="D277" s="363"/>
      <c r="E277" s="365"/>
      <c r="F277" s="367"/>
      <c r="G277" s="222" t="s">
        <v>31</v>
      </c>
      <c r="H277" s="234"/>
      <c r="I277" s="201">
        <f t="shared" si="216"/>
        <v>0</v>
      </c>
      <c r="J277" s="235"/>
      <c r="K277" s="234"/>
      <c r="L277" s="201">
        <f t="shared" si="217"/>
        <v>0</v>
      </c>
      <c r="M277" s="235"/>
      <c r="N277" s="234"/>
      <c r="O277" s="201">
        <f t="shared" si="218"/>
        <v>0</v>
      </c>
      <c r="P277" s="235"/>
      <c r="Q277" s="234"/>
      <c r="R277" s="201">
        <f t="shared" si="219"/>
        <v>0</v>
      </c>
      <c r="S277" s="235"/>
      <c r="T277" s="234"/>
      <c r="U277" s="201">
        <f t="shared" si="220"/>
        <v>0</v>
      </c>
      <c r="V277" s="235"/>
      <c r="W277" s="234"/>
      <c r="X277" s="201">
        <f t="shared" si="221"/>
        <v>0</v>
      </c>
      <c r="Y277" s="254"/>
      <c r="Z277" s="234"/>
      <c r="AA277" s="201">
        <f t="shared" si="222"/>
        <v>0</v>
      </c>
      <c r="AB277" s="235"/>
      <c r="AC277" s="234"/>
      <c r="AD277" s="201">
        <f t="shared" si="223"/>
        <v>0</v>
      </c>
      <c r="AE277" s="235"/>
      <c r="AF277" s="234"/>
      <c r="AG277" s="201">
        <f t="shared" si="224"/>
        <v>0</v>
      </c>
      <c r="AH277" s="235"/>
      <c r="AI277" s="229"/>
      <c r="AJ277" s="204">
        <f>SUM(I274:I282,L274:L282,O274:O282,R274:R282,U274:U282,X274:X282,AA274:AA282,AD274:AD282,AG274:AG282)</f>
        <v>515882</v>
      </c>
    </row>
    <row r="278" spans="1:36">
      <c r="A278" s="359"/>
      <c r="B278" s="367"/>
      <c r="C278" s="361"/>
      <c r="D278" s="363"/>
      <c r="E278" s="365"/>
      <c r="F278" s="367"/>
      <c r="G278" s="222" t="s">
        <v>33</v>
      </c>
      <c r="H278" s="234"/>
      <c r="I278" s="201">
        <f t="shared" si="216"/>
        <v>0</v>
      </c>
      <c r="J278" s="235"/>
      <c r="K278" s="234"/>
      <c r="L278" s="201">
        <f t="shared" si="217"/>
        <v>0</v>
      </c>
      <c r="M278" s="235"/>
      <c r="N278" s="234"/>
      <c r="O278" s="201">
        <f t="shared" si="218"/>
        <v>0</v>
      </c>
      <c r="P278" s="235"/>
      <c r="Q278" s="234"/>
      <c r="R278" s="201">
        <f t="shared" si="219"/>
        <v>0</v>
      </c>
      <c r="S278" s="235"/>
      <c r="T278" s="234"/>
      <c r="U278" s="201">
        <f t="shared" si="220"/>
        <v>0</v>
      </c>
      <c r="V278" s="235"/>
      <c r="W278" s="234"/>
      <c r="X278" s="201">
        <f t="shared" si="221"/>
        <v>0</v>
      </c>
      <c r="Y278" s="254"/>
      <c r="Z278" s="234"/>
      <c r="AA278" s="201">
        <f t="shared" si="222"/>
        <v>0</v>
      </c>
      <c r="AB278" s="235"/>
      <c r="AC278" s="234"/>
      <c r="AD278" s="201">
        <f t="shared" si="223"/>
        <v>0</v>
      </c>
      <c r="AE278" s="235"/>
      <c r="AF278" s="234"/>
      <c r="AG278" s="201">
        <f t="shared" si="224"/>
        <v>0</v>
      </c>
      <c r="AH278" s="235"/>
      <c r="AI278" s="229"/>
      <c r="AJ278" s="205" t="s">
        <v>36</v>
      </c>
    </row>
    <row r="279" spans="1:36">
      <c r="A279" s="359"/>
      <c r="B279" s="367"/>
      <c r="C279" s="361"/>
      <c r="D279" s="363"/>
      <c r="E279" s="365"/>
      <c r="F279" s="367"/>
      <c r="G279" s="222" t="s">
        <v>34</v>
      </c>
      <c r="H279" s="234"/>
      <c r="I279" s="201">
        <f t="shared" si="216"/>
        <v>0</v>
      </c>
      <c r="J279" s="235"/>
      <c r="K279" s="234">
        <v>4000000</v>
      </c>
      <c r="L279" s="201">
        <f t="shared" si="217"/>
        <v>415882</v>
      </c>
      <c r="M279" s="235">
        <v>3584118</v>
      </c>
      <c r="N279" s="234">
        <v>1100000</v>
      </c>
      <c r="O279" s="201">
        <f t="shared" si="218"/>
        <v>100000</v>
      </c>
      <c r="P279" s="235">
        <v>1000000</v>
      </c>
      <c r="Q279" s="234">
        <v>1500000</v>
      </c>
      <c r="R279" s="201">
        <f t="shared" si="219"/>
        <v>0</v>
      </c>
      <c r="S279" s="235">
        <v>1500000</v>
      </c>
      <c r="T279" s="234"/>
      <c r="U279" s="201">
        <f t="shared" si="220"/>
        <v>0</v>
      </c>
      <c r="V279" s="235"/>
      <c r="W279" s="234"/>
      <c r="X279" s="201">
        <f t="shared" si="221"/>
        <v>0</v>
      </c>
      <c r="Y279" s="254"/>
      <c r="Z279" s="234"/>
      <c r="AA279" s="201">
        <f t="shared" si="222"/>
        <v>0</v>
      </c>
      <c r="AB279" s="235"/>
      <c r="AC279" s="234"/>
      <c r="AD279" s="201">
        <f t="shared" si="223"/>
        <v>0</v>
      </c>
      <c r="AE279" s="235"/>
      <c r="AF279" s="234"/>
      <c r="AG279" s="201">
        <f t="shared" si="224"/>
        <v>0</v>
      </c>
      <c r="AH279" s="235"/>
      <c r="AI279" s="229"/>
      <c r="AJ279" s="204">
        <f>SUM(J274:J282,M274:M282,P274:P282,S274:S282,V274:V282,Y274:Y282,AB274:AB282,AE274:AE282,AH274:AH282)</f>
        <v>7364118</v>
      </c>
    </row>
    <row r="280" spans="1:36">
      <c r="A280" s="359"/>
      <c r="B280" s="367"/>
      <c r="C280" s="361"/>
      <c r="D280" s="363"/>
      <c r="E280" s="365"/>
      <c r="F280" s="367"/>
      <c r="G280" s="222" t="s">
        <v>35</v>
      </c>
      <c r="H280" s="234"/>
      <c r="I280" s="201">
        <f t="shared" si="216"/>
        <v>0</v>
      </c>
      <c r="J280" s="235"/>
      <c r="K280" s="234"/>
      <c r="L280" s="201">
        <f t="shared" si="217"/>
        <v>0</v>
      </c>
      <c r="M280" s="235"/>
      <c r="N280" s="234"/>
      <c r="O280" s="201">
        <f t="shared" si="218"/>
        <v>0</v>
      </c>
      <c r="P280" s="235"/>
      <c r="Q280" s="234"/>
      <c r="R280" s="201">
        <f t="shared" si="219"/>
        <v>0</v>
      </c>
      <c r="S280" s="235"/>
      <c r="T280" s="234"/>
      <c r="U280" s="201">
        <f t="shared" si="220"/>
        <v>0</v>
      </c>
      <c r="V280" s="235"/>
      <c r="W280" s="234"/>
      <c r="X280" s="201">
        <f t="shared" si="221"/>
        <v>0</v>
      </c>
      <c r="Y280" s="254"/>
      <c r="Z280" s="234"/>
      <c r="AA280" s="201">
        <f t="shared" si="222"/>
        <v>0</v>
      </c>
      <c r="AB280" s="235"/>
      <c r="AC280" s="234"/>
      <c r="AD280" s="201">
        <f t="shared" si="223"/>
        <v>0</v>
      </c>
      <c r="AE280" s="235"/>
      <c r="AF280" s="234"/>
      <c r="AG280" s="201">
        <f t="shared" si="224"/>
        <v>0</v>
      </c>
      <c r="AH280" s="235"/>
      <c r="AI280" s="229"/>
      <c r="AJ280" s="205" t="s">
        <v>40</v>
      </c>
    </row>
    <row r="281" spans="1:36">
      <c r="A281" s="359"/>
      <c r="B281" s="367"/>
      <c r="C281" s="361"/>
      <c r="D281" s="363"/>
      <c r="E281" s="365"/>
      <c r="F281" s="367"/>
      <c r="G281" s="222" t="s">
        <v>37</v>
      </c>
      <c r="H281" s="234"/>
      <c r="I281" s="201">
        <f t="shared" si="216"/>
        <v>0</v>
      </c>
      <c r="J281" s="235"/>
      <c r="K281" s="234"/>
      <c r="L281" s="201">
        <f t="shared" si="217"/>
        <v>0</v>
      </c>
      <c r="M281" s="235"/>
      <c r="N281" s="234"/>
      <c r="O281" s="201">
        <f t="shared" si="218"/>
        <v>0</v>
      </c>
      <c r="P281" s="235"/>
      <c r="Q281" s="234"/>
      <c r="R281" s="201">
        <f t="shared" si="219"/>
        <v>0</v>
      </c>
      <c r="S281" s="235"/>
      <c r="T281" s="234"/>
      <c r="U281" s="201">
        <f t="shared" si="220"/>
        <v>0</v>
      </c>
      <c r="V281" s="235"/>
      <c r="W281" s="234"/>
      <c r="X281" s="201">
        <f t="shared" si="221"/>
        <v>0</v>
      </c>
      <c r="Y281" s="254"/>
      <c r="Z281" s="234"/>
      <c r="AA281" s="201">
        <f t="shared" si="222"/>
        <v>0</v>
      </c>
      <c r="AB281" s="235"/>
      <c r="AC281" s="234"/>
      <c r="AD281" s="201">
        <f t="shared" si="223"/>
        <v>0</v>
      </c>
      <c r="AE281" s="235"/>
      <c r="AF281" s="234"/>
      <c r="AG281" s="201">
        <f t="shared" si="224"/>
        <v>0</v>
      </c>
      <c r="AH281" s="235"/>
      <c r="AI281" s="229"/>
      <c r="AJ281" s="206">
        <f>AJ279/AJ275</f>
        <v>0.93453274111675122</v>
      </c>
    </row>
    <row r="282" spans="1:36" ht="15.75" thickBot="1">
      <c r="A282" s="360"/>
      <c r="B282" s="368"/>
      <c r="C282" s="362"/>
      <c r="D282" s="364"/>
      <c r="E282" s="366"/>
      <c r="F282" s="368"/>
      <c r="G282" s="223" t="s">
        <v>38</v>
      </c>
      <c r="H282" s="236"/>
      <c r="I282" s="207">
        <f t="shared" si="216"/>
        <v>0</v>
      </c>
      <c r="J282" s="237"/>
      <c r="K282" s="236"/>
      <c r="L282" s="207">
        <f t="shared" si="217"/>
        <v>0</v>
      </c>
      <c r="M282" s="237"/>
      <c r="N282" s="236"/>
      <c r="O282" s="207">
        <f t="shared" si="218"/>
        <v>0</v>
      </c>
      <c r="P282" s="237"/>
      <c r="Q282" s="236"/>
      <c r="R282" s="207">
        <f t="shared" si="219"/>
        <v>0</v>
      </c>
      <c r="S282" s="237"/>
      <c r="T282" s="236"/>
      <c r="U282" s="207">
        <f t="shared" si="220"/>
        <v>0</v>
      </c>
      <c r="V282" s="237"/>
      <c r="W282" s="236"/>
      <c r="X282" s="207">
        <f t="shared" si="221"/>
        <v>0</v>
      </c>
      <c r="Y282" s="255"/>
      <c r="Z282" s="236"/>
      <c r="AA282" s="207">
        <f t="shared" si="222"/>
        <v>0</v>
      </c>
      <c r="AB282" s="237"/>
      <c r="AC282" s="236"/>
      <c r="AD282" s="207">
        <f t="shared" si="223"/>
        <v>0</v>
      </c>
      <c r="AE282" s="237"/>
      <c r="AF282" s="236"/>
      <c r="AG282" s="207">
        <f t="shared" si="224"/>
        <v>0</v>
      </c>
      <c r="AH282" s="237"/>
      <c r="AI282" s="230"/>
      <c r="AJ282" s="208"/>
    </row>
    <row r="283" spans="1:36" ht="15" hidden="1" customHeight="1">
      <c r="A283" s="383" t="s">
        <v>17</v>
      </c>
      <c r="B283" s="384" t="s">
        <v>13</v>
      </c>
      <c r="C283" s="384" t="s">
        <v>14</v>
      </c>
      <c r="D283" s="384" t="s">
        <v>157</v>
      </c>
      <c r="E283" s="384" t="s">
        <v>16</v>
      </c>
      <c r="F283" s="381" t="s">
        <v>17</v>
      </c>
      <c r="G283" s="385" t="s">
        <v>18</v>
      </c>
      <c r="H283" s="386" t="s">
        <v>19</v>
      </c>
      <c r="I283" s="381" t="s">
        <v>20</v>
      </c>
      <c r="J283" s="382" t="s">
        <v>21</v>
      </c>
      <c r="K283" s="386" t="s">
        <v>19</v>
      </c>
      <c r="L283" s="381" t="s">
        <v>20</v>
      </c>
      <c r="M283" s="382" t="s">
        <v>21</v>
      </c>
      <c r="N283" s="386" t="s">
        <v>19</v>
      </c>
      <c r="O283" s="381" t="s">
        <v>20</v>
      </c>
      <c r="P283" s="382" t="s">
        <v>21</v>
      </c>
      <c r="Q283" s="386" t="s">
        <v>19</v>
      </c>
      <c r="R283" s="381" t="s">
        <v>20</v>
      </c>
      <c r="S283" s="382" t="s">
        <v>21</v>
      </c>
      <c r="T283" s="386" t="s">
        <v>19</v>
      </c>
      <c r="U283" s="381" t="s">
        <v>20</v>
      </c>
      <c r="V283" s="382" t="s">
        <v>21</v>
      </c>
      <c r="W283" s="386" t="s">
        <v>19</v>
      </c>
      <c r="X283" s="381" t="s">
        <v>20</v>
      </c>
      <c r="Y283" s="390" t="s">
        <v>21</v>
      </c>
      <c r="Z283" s="386" t="s">
        <v>19</v>
      </c>
      <c r="AA283" s="381" t="s">
        <v>20</v>
      </c>
      <c r="AB283" s="382" t="s">
        <v>21</v>
      </c>
      <c r="AC283" s="386" t="s">
        <v>19</v>
      </c>
      <c r="AD283" s="381" t="s">
        <v>20</v>
      </c>
      <c r="AE283" s="382" t="s">
        <v>21</v>
      </c>
      <c r="AF283" s="386" t="s">
        <v>19</v>
      </c>
      <c r="AG283" s="381" t="s">
        <v>20</v>
      </c>
      <c r="AH283" s="382" t="s">
        <v>21</v>
      </c>
      <c r="AI283" s="387" t="s">
        <v>19</v>
      </c>
      <c r="AJ283" s="388" t="s">
        <v>22</v>
      </c>
    </row>
    <row r="284" spans="1:36" ht="15" hidden="1" customHeight="1">
      <c r="A284" s="354"/>
      <c r="B284" s="356"/>
      <c r="C284" s="356"/>
      <c r="D284" s="356"/>
      <c r="E284" s="356"/>
      <c r="F284" s="348"/>
      <c r="G284" s="358"/>
      <c r="H284" s="352"/>
      <c r="I284" s="348"/>
      <c r="J284" s="350"/>
      <c r="K284" s="352"/>
      <c r="L284" s="348"/>
      <c r="M284" s="350"/>
      <c r="N284" s="352"/>
      <c r="O284" s="348"/>
      <c r="P284" s="350"/>
      <c r="Q284" s="352"/>
      <c r="R284" s="348"/>
      <c r="S284" s="350"/>
      <c r="T284" s="352"/>
      <c r="U284" s="348"/>
      <c r="V284" s="350"/>
      <c r="W284" s="352"/>
      <c r="X284" s="348"/>
      <c r="Y284" s="370"/>
      <c r="Z284" s="352"/>
      <c r="AA284" s="348"/>
      <c r="AB284" s="350"/>
      <c r="AC284" s="352"/>
      <c r="AD284" s="348"/>
      <c r="AE284" s="350"/>
      <c r="AF284" s="352"/>
      <c r="AG284" s="348"/>
      <c r="AH284" s="350"/>
      <c r="AI284" s="372"/>
      <c r="AJ284" s="380"/>
    </row>
    <row r="285" spans="1:36" ht="15" hidden="1" customHeight="1">
      <c r="A285" s="359" t="s">
        <v>236</v>
      </c>
      <c r="B285" s="367" t="s">
        <v>237</v>
      </c>
      <c r="C285" s="361">
        <v>2387</v>
      </c>
      <c r="D285" s="389" t="s">
        <v>238</v>
      </c>
      <c r="E285" s="365" t="s">
        <v>239</v>
      </c>
      <c r="F285" s="367" t="s">
        <v>236</v>
      </c>
      <c r="G285" s="222" t="s">
        <v>27</v>
      </c>
      <c r="H285" s="234"/>
      <c r="I285" s="201">
        <f>H285-J285</f>
        <v>0</v>
      </c>
      <c r="J285" s="235"/>
      <c r="K285" s="234">
        <v>352000</v>
      </c>
      <c r="L285" s="201">
        <f t="shared" ref="L285:L293" si="225">K285-M285</f>
        <v>0</v>
      </c>
      <c r="M285" s="235">
        <v>352000</v>
      </c>
      <c r="N285" s="234"/>
      <c r="O285" s="201">
        <f t="shared" ref="O285:O293" si="226">N285-P285</f>
        <v>0</v>
      </c>
      <c r="P285" s="235"/>
      <c r="Q285" s="234"/>
      <c r="R285" s="201">
        <f t="shared" ref="R285:R293" si="227">Q285-S285</f>
        <v>0</v>
      </c>
      <c r="S285" s="235"/>
      <c r="T285" s="234"/>
      <c r="U285" s="201">
        <f t="shared" ref="U285:U293" si="228">T285-V285</f>
        <v>0</v>
      </c>
      <c r="V285" s="235"/>
      <c r="W285" s="234"/>
      <c r="X285" s="201">
        <f t="shared" ref="X285:X293" si="229">W285-Y285</f>
        <v>0</v>
      </c>
      <c r="Y285" s="254"/>
      <c r="Z285" s="234"/>
      <c r="AA285" s="201">
        <f t="shared" ref="AA285:AA293" si="230">Z285-AB285</f>
        <v>0</v>
      </c>
      <c r="AB285" s="235"/>
      <c r="AC285" s="234"/>
      <c r="AD285" s="201">
        <f t="shared" ref="AD285:AD293" si="231">AC285-AE285</f>
        <v>0</v>
      </c>
      <c r="AE285" s="235"/>
      <c r="AF285" s="234"/>
      <c r="AG285" s="201">
        <f t="shared" ref="AG285:AG293" si="232">AF285-AH285</f>
        <v>0</v>
      </c>
      <c r="AH285" s="235"/>
      <c r="AI285" s="229"/>
      <c r="AJ285" s="203" t="s">
        <v>28</v>
      </c>
    </row>
    <row r="286" spans="1:36" ht="15" hidden="1" customHeight="1">
      <c r="A286" s="359"/>
      <c r="B286" s="367"/>
      <c r="C286" s="361"/>
      <c r="D286" s="389"/>
      <c r="E286" s="365"/>
      <c r="F286" s="367"/>
      <c r="G286" s="222" t="s">
        <v>29</v>
      </c>
      <c r="H286" s="234"/>
      <c r="I286" s="201">
        <f>H286-J286</f>
        <v>0</v>
      </c>
      <c r="J286" s="235"/>
      <c r="K286" s="234"/>
      <c r="L286" s="201">
        <f t="shared" si="225"/>
        <v>0</v>
      </c>
      <c r="M286" s="235"/>
      <c r="N286" s="234"/>
      <c r="O286" s="201">
        <f t="shared" si="226"/>
        <v>0</v>
      </c>
      <c r="P286" s="235"/>
      <c r="Q286" s="234"/>
      <c r="R286" s="201">
        <f t="shared" si="227"/>
        <v>0</v>
      </c>
      <c r="S286" s="235"/>
      <c r="T286" s="234"/>
      <c r="U286" s="201">
        <f t="shared" si="228"/>
        <v>0</v>
      </c>
      <c r="V286" s="235"/>
      <c r="W286" s="234"/>
      <c r="X286" s="201">
        <f t="shared" si="229"/>
        <v>0</v>
      </c>
      <c r="Y286" s="254"/>
      <c r="Z286" s="234"/>
      <c r="AA286" s="201">
        <f t="shared" si="230"/>
        <v>0</v>
      </c>
      <c r="AB286" s="235"/>
      <c r="AC286" s="234"/>
      <c r="AD286" s="201">
        <f t="shared" si="231"/>
        <v>0</v>
      </c>
      <c r="AE286" s="235"/>
      <c r="AF286" s="234"/>
      <c r="AG286" s="201">
        <f t="shared" si="232"/>
        <v>0</v>
      </c>
      <c r="AH286" s="235"/>
      <c r="AI286" s="229"/>
      <c r="AJ286" s="204">
        <f>SUM(H285:H293,K285:K293,N285:N293,Q285:Q293,T285:T293,W285:W293,Z285:Z293,AC285:AC293,AF285:AF293)</f>
        <v>352000</v>
      </c>
    </row>
    <row r="287" spans="1:36" ht="15" hidden="1" customHeight="1">
      <c r="A287" s="359"/>
      <c r="B287" s="367"/>
      <c r="C287" s="361"/>
      <c r="D287" s="389"/>
      <c r="E287" s="365"/>
      <c r="F287" s="367"/>
      <c r="G287" s="222" t="s">
        <v>30</v>
      </c>
      <c r="H287" s="234"/>
      <c r="I287" s="201">
        <f>H287-J287</f>
        <v>0</v>
      </c>
      <c r="J287" s="235"/>
      <c r="K287" s="234"/>
      <c r="L287" s="201">
        <f t="shared" si="225"/>
        <v>0</v>
      </c>
      <c r="M287" s="235"/>
      <c r="N287" s="234"/>
      <c r="O287" s="201">
        <f t="shared" si="226"/>
        <v>0</v>
      </c>
      <c r="P287" s="235"/>
      <c r="Q287" s="234"/>
      <c r="R287" s="201">
        <f t="shared" si="227"/>
        <v>0</v>
      </c>
      <c r="S287" s="235"/>
      <c r="T287" s="234"/>
      <c r="U287" s="201">
        <f t="shared" si="228"/>
        <v>0</v>
      </c>
      <c r="V287" s="235"/>
      <c r="W287" s="234"/>
      <c r="X287" s="201">
        <f t="shared" si="229"/>
        <v>0</v>
      </c>
      <c r="Y287" s="254"/>
      <c r="Z287" s="234"/>
      <c r="AA287" s="201">
        <f t="shared" si="230"/>
        <v>0</v>
      </c>
      <c r="AB287" s="235"/>
      <c r="AC287" s="234"/>
      <c r="AD287" s="201">
        <f t="shared" si="231"/>
        <v>0</v>
      </c>
      <c r="AE287" s="235"/>
      <c r="AF287" s="234"/>
      <c r="AG287" s="201">
        <f t="shared" si="232"/>
        <v>0</v>
      </c>
      <c r="AH287" s="235"/>
      <c r="AI287" s="229"/>
      <c r="AJ287" s="205" t="s">
        <v>32</v>
      </c>
    </row>
    <row r="288" spans="1:36" ht="15" hidden="1" customHeight="1">
      <c r="A288" s="359"/>
      <c r="B288" s="367"/>
      <c r="C288" s="361"/>
      <c r="D288" s="389"/>
      <c r="E288" s="365"/>
      <c r="F288" s="367"/>
      <c r="G288" s="222" t="s">
        <v>31</v>
      </c>
      <c r="H288" s="234"/>
      <c r="I288" s="201">
        <f>H288-J288</f>
        <v>0</v>
      </c>
      <c r="J288" s="235"/>
      <c r="K288" s="234"/>
      <c r="L288" s="201">
        <f t="shared" si="225"/>
        <v>0</v>
      </c>
      <c r="M288" s="235"/>
      <c r="N288" s="234"/>
      <c r="O288" s="201">
        <f t="shared" si="226"/>
        <v>0</v>
      </c>
      <c r="P288" s="235"/>
      <c r="Q288" s="234"/>
      <c r="R288" s="201">
        <f t="shared" si="227"/>
        <v>0</v>
      </c>
      <c r="S288" s="235"/>
      <c r="T288" s="234"/>
      <c r="U288" s="201">
        <f t="shared" si="228"/>
        <v>0</v>
      </c>
      <c r="V288" s="235"/>
      <c r="W288" s="234"/>
      <c r="X288" s="201">
        <f t="shared" si="229"/>
        <v>0</v>
      </c>
      <c r="Y288" s="254"/>
      <c r="Z288" s="234"/>
      <c r="AA288" s="201">
        <f t="shared" si="230"/>
        <v>0</v>
      </c>
      <c r="AB288" s="235"/>
      <c r="AC288" s="234"/>
      <c r="AD288" s="201">
        <f t="shared" si="231"/>
        <v>0</v>
      </c>
      <c r="AE288" s="235"/>
      <c r="AF288" s="234"/>
      <c r="AG288" s="201">
        <f t="shared" si="232"/>
        <v>0</v>
      </c>
      <c r="AH288" s="235"/>
      <c r="AI288" s="229"/>
      <c r="AJ288" s="204">
        <f>SUM(I285:I293,L285:L293,O285:O293,R285:R293,U285:U293,X285:X293,AA285:AA293,AD285:AD293,AA285:AA293,AG285:AG293)</f>
        <v>0</v>
      </c>
    </row>
    <row r="289" spans="1:36" ht="15" hidden="1" customHeight="1">
      <c r="A289" s="359"/>
      <c r="B289" s="367"/>
      <c r="C289" s="361"/>
      <c r="D289" s="389"/>
      <c r="E289" s="365"/>
      <c r="F289" s="367"/>
      <c r="G289" s="222" t="s">
        <v>33</v>
      </c>
      <c r="H289" s="234"/>
      <c r="I289" s="201">
        <f>H289-J289</f>
        <v>0</v>
      </c>
      <c r="J289" s="235"/>
      <c r="K289" s="234"/>
      <c r="L289" s="201">
        <f t="shared" si="225"/>
        <v>0</v>
      </c>
      <c r="M289" s="235"/>
      <c r="N289" s="234"/>
      <c r="O289" s="201">
        <f t="shared" si="226"/>
        <v>0</v>
      </c>
      <c r="P289" s="235"/>
      <c r="Q289" s="234"/>
      <c r="R289" s="201">
        <f t="shared" si="227"/>
        <v>0</v>
      </c>
      <c r="S289" s="235"/>
      <c r="T289" s="234"/>
      <c r="U289" s="201">
        <f t="shared" si="228"/>
        <v>0</v>
      </c>
      <c r="V289" s="235"/>
      <c r="W289" s="234"/>
      <c r="X289" s="201">
        <f t="shared" si="229"/>
        <v>0</v>
      </c>
      <c r="Y289" s="254"/>
      <c r="Z289" s="234"/>
      <c r="AA289" s="201">
        <f t="shared" si="230"/>
        <v>0</v>
      </c>
      <c r="AB289" s="235"/>
      <c r="AC289" s="234"/>
      <c r="AD289" s="201">
        <f t="shared" si="231"/>
        <v>0</v>
      </c>
      <c r="AE289" s="235"/>
      <c r="AF289" s="234"/>
      <c r="AG289" s="201">
        <f t="shared" si="232"/>
        <v>0</v>
      </c>
      <c r="AH289" s="235"/>
      <c r="AI289" s="229"/>
      <c r="AJ289" s="205" t="s">
        <v>36</v>
      </c>
    </row>
    <row r="290" spans="1:36" ht="15" hidden="1" customHeight="1">
      <c r="A290" s="359"/>
      <c r="B290" s="367"/>
      <c r="C290" s="361"/>
      <c r="D290" s="389"/>
      <c r="E290" s="365"/>
      <c r="F290" s="367"/>
      <c r="G290" s="222" t="s">
        <v>34</v>
      </c>
      <c r="H290" s="234"/>
      <c r="I290" s="201">
        <v>0</v>
      </c>
      <c r="J290" s="235"/>
      <c r="K290" s="234"/>
      <c r="L290" s="201">
        <f t="shared" si="225"/>
        <v>0</v>
      </c>
      <c r="M290" s="235"/>
      <c r="N290" s="234"/>
      <c r="O290" s="201">
        <f t="shared" si="226"/>
        <v>0</v>
      </c>
      <c r="P290" s="235"/>
      <c r="Q290" s="234"/>
      <c r="R290" s="201">
        <f t="shared" si="227"/>
        <v>0</v>
      </c>
      <c r="S290" s="235"/>
      <c r="T290" s="234"/>
      <c r="U290" s="201">
        <f t="shared" si="228"/>
        <v>0</v>
      </c>
      <c r="V290" s="235"/>
      <c r="W290" s="234"/>
      <c r="X290" s="201">
        <f t="shared" si="229"/>
        <v>0</v>
      </c>
      <c r="Y290" s="254"/>
      <c r="Z290" s="234"/>
      <c r="AA290" s="201">
        <f t="shared" si="230"/>
        <v>0</v>
      </c>
      <c r="AB290" s="235"/>
      <c r="AC290" s="234"/>
      <c r="AD290" s="201">
        <f t="shared" si="231"/>
        <v>0</v>
      </c>
      <c r="AE290" s="235"/>
      <c r="AF290" s="234"/>
      <c r="AG290" s="201">
        <f t="shared" si="232"/>
        <v>0</v>
      </c>
      <c r="AH290" s="235"/>
      <c r="AI290" s="229"/>
      <c r="AJ290" s="204">
        <f>SUM(J285:J293,M285:M293,P285:P293,S285:S293,V285:V293,Y285:Y293,AB285:AB293,AE285:AE293,AH285:AH293)</f>
        <v>352000</v>
      </c>
    </row>
    <row r="291" spans="1:36" ht="15" hidden="1" customHeight="1">
      <c r="A291" s="359"/>
      <c r="B291" s="367"/>
      <c r="C291" s="361"/>
      <c r="D291" s="389"/>
      <c r="E291" s="365"/>
      <c r="F291" s="367"/>
      <c r="G291" s="222" t="s">
        <v>35</v>
      </c>
      <c r="H291" s="234"/>
      <c r="I291" s="201">
        <f t="shared" ref="I291:I293" si="233">H291-J291</f>
        <v>0</v>
      </c>
      <c r="J291" s="235"/>
      <c r="K291" s="234"/>
      <c r="L291" s="201">
        <f t="shared" si="225"/>
        <v>0</v>
      </c>
      <c r="M291" s="235"/>
      <c r="N291" s="234"/>
      <c r="O291" s="201">
        <f t="shared" si="226"/>
        <v>0</v>
      </c>
      <c r="P291" s="235"/>
      <c r="Q291" s="234"/>
      <c r="R291" s="201">
        <f t="shared" si="227"/>
        <v>0</v>
      </c>
      <c r="S291" s="235"/>
      <c r="T291" s="234"/>
      <c r="U291" s="201">
        <f t="shared" si="228"/>
        <v>0</v>
      </c>
      <c r="V291" s="235"/>
      <c r="W291" s="234"/>
      <c r="X291" s="201">
        <f t="shared" si="229"/>
        <v>0</v>
      </c>
      <c r="Y291" s="254"/>
      <c r="Z291" s="234"/>
      <c r="AA291" s="201">
        <f t="shared" si="230"/>
        <v>0</v>
      </c>
      <c r="AB291" s="235"/>
      <c r="AC291" s="234"/>
      <c r="AD291" s="201">
        <f t="shared" si="231"/>
        <v>0</v>
      </c>
      <c r="AE291" s="235"/>
      <c r="AF291" s="234"/>
      <c r="AG291" s="201">
        <f t="shared" si="232"/>
        <v>0</v>
      </c>
      <c r="AH291" s="235"/>
      <c r="AI291" s="229"/>
      <c r="AJ291" s="205" t="s">
        <v>40</v>
      </c>
    </row>
    <row r="292" spans="1:36" ht="15" hidden="1" customHeight="1">
      <c r="A292" s="359"/>
      <c r="B292" s="367"/>
      <c r="C292" s="361"/>
      <c r="D292" s="389"/>
      <c r="E292" s="365"/>
      <c r="F292" s="367"/>
      <c r="G292" s="222" t="s">
        <v>37</v>
      </c>
      <c r="H292" s="234"/>
      <c r="I292" s="201">
        <f t="shared" si="233"/>
        <v>0</v>
      </c>
      <c r="J292" s="235"/>
      <c r="K292" s="234"/>
      <c r="L292" s="201">
        <f t="shared" si="225"/>
        <v>0</v>
      </c>
      <c r="M292" s="235"/>
      <c r="N292" s="234"/>
      <c r="O292" s="201">
        <f t="shared" si="226"/>
        <v>0</v>
      </c>
      <c r="P292" s="235"/>
      <c r="Q292" s="234"/>
      <c r="R292" s="201">
        <f t="shared" si="227"/>
        <v>0</v>
      </c>
      <c r="S292" s="235"/>
      <c r="T292" s="234"/>
      <c r="U292" s="201">
        <f t="shared" si="228"/>
        <v>0</v>
      </c>
      <c r="V292" s="235"/>
      <c r="W292" s="234"/>
      <c r="X292" s="201">
        <f t="shared" si="229"/>
        <v>0</v>
      </c>
      <c r="Y292" s="254"/>
      <c r="Z292" s="234"/>
      <c r="AA292" s="201">
        <f t="shared" si="230"/>
        <v>0</v>
      </c>
      <c r="AB292" s="235"/>
      <c r="AC292" s="234"/>
      <c r="AD292" s="201">
        <f t="shared" si="231"/>
        <v>0</v>
      </c>
      <c r="AE292" s="235"/>
      <c r="AF292" s="234"/>
      <c r="AG292" s="201">
        <f t="shared" si="232"/>
        <v>0</v>
      </c>
      <c r="AH292" s="235"/>
      <c r="AI292" s="229"/>
      <c r="AJ292" s="206">
        <f>AJ290/AJ286</f>
        <v>1</v>
      </c>
    </row>
    <row r="293" spans="1:36" ht="15" hidden="1" customHeight="1" thickBot="1">
      <c r="A293" s="396"/>
      <c r="B293" s="400"/>
      <c r="C293" s="397"/>
      <c r="D293" s="408"/>
      <c r="E293" s="399"/>
      <c r="F293" s="400"/>
      <c r="G293" s="224" t="s">
        <v>38</v>
      </c>
      <c r="H293" s="238"/>
      <c r="I293" s="202">
        <f t="shared" si="233"/>
        <v>0</v>
      </c>
      <c r="J293" s="239"/>
      <c r="K293" s="238"/>
      <c r="L293" s="202">
        <f t="shared" si="225"/>
        <v>0</v>
      </c>
      <c r="M293" s="239"/>
      <c r="N293" s="238"/>
      <c r="O293" s="202">
        <f t="shared" si="226"/>
        <v>0</v>
      </c>
      <c r="P293" s="239"/>
      <c r="Q293" s="238"/>
      <c r="R293" s="202">
        <f t="shared" si="227"/>
        <v>0</v>
      </c>
      <c r="S293" s="239"/>
      <c r="T293" s="238"/>
      <c r="U293" s="202">
        <f t="shared" si="228"/>
        <v>0</v>
      </c>
      <c r="V293" s="239"/>
      <c r="W293" s="238"/>
      <c r="X293" s="202">
        <f t="shared" si="229"/>
        <v>0</v>
      </c>
      <c r="Y293" s="256"/>
      <c r="Z293" s="238"/>
      <c r="AA293" s="202">
        <f t="shared" si="230"/>
        <v>0</v>
      </c>
      <c r="AB293" s="239"/>
      <c r="AC293" s="238"/>
      <c r="AD293" s="202">
        <f t="shared" si="231"/>
        <v>0</v>
      </c>
      <c r="AE293" s="239"/>
      <c r="AF293" s="238"/>
      <c r="AG293" s="202">
        <f t="shared" si="232"/>
        <v>0</v>
      </c>
      <c r="AH293" s="239"/>
      <c r="AI293" s="231"/>
      <c r="AJ293" s="213"/>
    </row>
    <row r="294" spans="1:36" ht="11.25" customHeight="1">
      <c r="A294" s="353" t="s">
        <v>17</v>
      </c>
      <c r="B294" s="355" t="s">
        <v>13</v>
      </c>
      <c r="C294" s="355" t="s">
        <v>14</v>
      </c>
      <c r="D294" s="355" t="s">
        <v>157</v>
      </c>
      <c r="E294" s="355" t="s">
        <v>16</v>
      </c>
      <c r="F294" s="347" t="s">
        <v>17</v>
      </c>
      <c r="G294" s="357" t="s">
        <v>18</v>
      </c>
      <c r="H294" s="351" t="s">
        <v>19</v>
      </c>
      <c r="I294" s="347" t="s">
        <v>20</v>
      </c>
      <c r="J294" s="349" t="s">
        <v>21</v>
      </c>
      <c r="K294" s="351" t="s">
        <v>19</v>
      </c>
      <c r="L294" s="347" t="s">
        <v>20</v>
      </c>
      <c r="M294" s="349" t="s">
        <v>21</v>
      </c>
      <c r="N294" s="351" t="s">
        <v>19</v>
      </c>
      <c r="O294" s="347" t="s">
        <v>20</v>
      </c>
      <c r="P294" s="349" t="s">
        <v>21</v>
      </c>
      <c r="Q294" s="351" t="s">
        <v>19</v>
      </c>
      <c r="R294" s="347" t="s">
        <v>20</v>
      </c>
      <c r="S294" s="349" t="s">
        <v>21</v>
      </c>
      <c r="T294" s="351" t="s">
        <v>19</v>
      </c>
      <c r="U294" s="347" t="s">
        <v>20</v>
      </c>
      <c r="V294" s="349" t="s">
        <v>21</v>
      </c>
      <c r="W294" s="351" t="s">
        <v>19</v>
      </c>
      <c r="X294" s="347" t="s">
        <v>20</v>
      </c>
      <c r="Y294" s="369" t="s">
        <v>21</v>
      </c>
      <c r="Z294" s="351" t="s">
        <v>19</v>
      </c>
      <c r="AA294" s="347" t="s">
        <v>20</v>
      </c>
      <c r="AB294" s="349" t="s">
        <v>21</v>
      </c>
      <c r="AC294" s="351" t="s">
        <v>19</v>
      </c>
      <c r="AD294" s="347" t="s">
        <v>20</v>
      </c>
      <c r="AE294" s="349" t="s">
        <v>21</v>
      </c>
      <c r="AF294" s="351" t="s">
        <v>19</v>
      </c>
      <c r="AG294" s="347" t="s">
        <v>20</v>
      </c>
      <c r="AH294" s="349" t="s">
        <v>21</v>
      </c>
      <c r="AI294" s="371" t="s">
        <v>19</v>
      </c>
      <c r="AJ294" s="379" t="s">
        <v>22</v>
      </c>
    </row>
    <row r="295" spans="1:36" ht="25.5" customHeight="1">
      <c r="A295" s="354"/>
      <c r="B295" s="356"/>
      <c r="C295" s="356"/>
      <c r="D295" s="356"/>
      <c r="E295" s="356"/>
      <c r="F295" s="348"/>
      <c r="G295" s="358"/>
      <c r="H295" s="352"/>
      <c r="I295" s="348"/>
      <c r="J295" s="350"/>
      <c r="K295" s="352"/>
      <c r="L295" s="348"/>
      <c r="M295" s="350"/>
      <c r="N295" s="352"/>
      <c r="O295" s="348"/>
      <c r="P295" s="350"/>
      <c r="Q295" s="352"/>
      <c r="R295" s="348"/>
      <c r="S295" s="350"/>
      <c r="T295" s="352"/>
      <c r="U295" s="348"/>
      <c r="V295" s="350"/>
      <c r="W295" s="352"/>
      <c r="X295" s="348"/>
      <c r="Y295" s="370"/>
      <c r="Z295" s="352"/>
      <c r="AA295" s="348"/>
      <c r="AB295" s="350"/>
      <c r="AC295" s="352"/>
      <c r="AD295" s="348"/>
      <c r="AE295" s="350"/>
      <c r="AF295" s="352"/>
      <c r="AG295" s="348"/>
      <c r="AH295" s="350"/>
      <c r="AI295" s="372"/>
      <c r="AJ295" s="380"/>
    </row>
    <row r="296" spans="1:36" ht="14.45" customHeight="1">
      <c r="A296" s="359" t="s">
        <v>208</v>
      </c>
      <c r="B296" s="367" t="s">
        <v>240</v>
      </c>
      <c r="C296" s="361">
        <v>2064</v>
      </c>
      <c r="D296" s="363" t="s">
        <v>241</v>
      </c>
      <c r="E296" s="365" t="s">
        <v>242</v>
      </c>
      <c r="F296" s="367" t="s">
        <v>208</v>
      </c>
      <c r="G296" s="222" t="s">
        <v>27</v>
      </c>
      <c r="H296" s="234"/>
      <c r="I296" s="201">
        <f t="shared" ref="I296:I304" si="234">H296-J296</f>
        <v>0</v>
      </c>
      <c r="J296" s="235"/>
      <c r="K296" s="234"/>
      <c r="L296" s="201">
        <f t="shared" ref="L296:L304" si="235">K296-M296</f>
        <v>0</v>
      </c>
      <c r="M296" s="235"/>
      <c r="N296" s="234"/>
      <c r="O296" s="201">
        <f t="shared" ref="O296:O304" si="236">N296-P296</f>
        <v>0</v>
      </c>
      <c r="P296" s="235"/>
      <c r="Q296" s="234"/>
      <c r="R296" s="201">
        <f t="shared" ref="R296:R304" si="237">SUM(Q296)</f>
        <v>0</v>
      </c>
      <c r="S296" s="235"/>
      <c r="T296" s="234"/>
      <c r="U296" s="201">
        <f t="shared" ref="U296:U304" si="238">T296-V296</f>
        <v>0</v>
      </c>
      <c r="V296" s="235"/>
      <c r="W296" s="234"/>
      <c r="X296" s="201">
        <f t="shared" ref="X296:X304" si="239">W296-Y296</f>
        <v>0</v>
      </c>
      <c r="Y296" s="254"/>
      <c r="Z296" s="234"/>
      <c r="AA296" s="201">
        <f t="shared" ref="AA296:AA304" si="240">Z296-AB296</f>
        <v>0</v>
      </c>
      <c r="AB296" s="235"/>
      <c r="AC296" s="234"/>
      <c r="AD296" s="201">
        <f t="shared" ref="AD296:AD304" si="241">AC296-AE296</f>
        <v>0</v>
      </c>
      <c r="AE296" s="235"/>
      <c r="AF296" s="234"/>
      <c r="AG296" s="201">
        <f t="shared" ref="AG296:AG304" si="242">AF296-AH296</f>
        <v>0</v>
      </c>
      <c r="AH296" s="235"/>
      <c r="AI296" s="229"/>
      <c r="AJ296" s="203" t="s">
        <v>28</v>
      </c>
    </row>
    <row r="297" spans="1:36" ht="13.5" customHeight="1">
      <c r="A297" s="359"/>
      <c r="B297" s="367"/>
      <c r="C297" s="361"/>
      <c r="D297" s="363"/>
      <c r="E297" s="365"/>
      <c r="F297" s="367"/>
      <c r="G297" s="222" t="s">
        <v>29</v>
      </c>
      <c r="H297" s="234"/>
      <c r="I297" s="201">
        <f t="shared" si="234"/>
        <v>0</v>
      </c>
      <c r="J297" s="235"/>
      <c r="K297" s="234"/>
      <c r="L297" s="201">
        <f t="shared" si="235"/>
        <v>0</v>
      </c>
      <c r="M297" s="235"/>
      <c r="N297" s="234"/>
      <c r="O297" s="201">
        <f t="shared" si="236"/>
        <v>0</v>
      </c>
      <c r="P297" s="235"/>
      <c r="Q297" s="234"/>
      <c r="R297" s="201">
        <f t="shared" si="237"/>
        <v>0</v>
      </c>
      <c r="S297" s="235"/>
      <c r="T297" s="234"/>
      <c r="U297" s="201">
        <f t="shared" si="238"/>
        <v>0</v>
      </c>
      <c r="V297" s="235"/>
      <c r="W297" s="234"/>
      <c r="X297" s="201">
        <f t="shared" si="239"/>
        <v>0</v>
      </c>
      <c r="Y297" s="254"/>
      <c r="Z297" s="234"/>
      <c r="AA297" s="201">
        <f t="shared" si="240"/>
        <v>0</v>
      </c>
      <c r="AB297" s="235"/>
      <c r="AC297" s="234"/>
      <c r="AD297" s="201">
        <f t="shared" si="241"/>
        <v>0</v>
      </c>
      <c r="AE297" s="235"/>
      <c r="AF297" s="234"/>
      <c r="AG297" s="201">
        <f t="shared" si="242"/>
        <v>0</v>
      </c>
      <c r="AH297" s="235"/>
      <c r="AI297" s="229"/>
      <c r="AJ297" s="204">
        <f>SUM(H296:H304,K296:K304,N296:N304,Q296:Q304,T296:T304,W296:W304,Z296:Z304,AC296:AC304,AF296:AF304)</f>
        <v>7200000</v>
      </c>
    </row>
    <row r="298" spans="1:36" ht="15.75" customHeight="1">
      <c r="A298" s="359"/>
      <c r="B298" s="367"/>
      <c r="C298" s="361"/>
      <c r="D298" s="363"/>
      <c r="E298" s="365"/>
      <c r="F298" s="367"/>
      <c r="G298" s="222" t="s">
        <v>30</v>
      </c>
      <c r="H298" s="234"/>
      <c r="I298" s="201">
        <f t="shared" si="234"/>
        <v>0</v>
      </c>
      <c r="J298" s="235"/>
      <c r="K298" s="234"/>
      <c r="L298" s="201">
        <f t="shared" si="235"/>
        <v>0</v>
      </c>
      <c r="M298" s="235"/>
      <c r="N298" s="234"/>
      <c r="O298" s="201">
        <f t="shared" si="236"/>
        <v>0</v>
      </c>
      <c r="P298" s="235"/>
      <c r="Q298" s="234"/>
      <c r="R298" s="201">
        <f>SUM(Q298)</f>
        <v>0</v>
      </c>
      <c r="S298" s="235"/>
      <c r="T298" s="234"/>
      <c r="U298" s="201">
        <f t="shared" si="238"/>
        <v>0</v>
      </c>
      <c r="V298" s="235"/>
      <c r="W298" s="234"/>
      <c r="X298" s="201">
        <f t="shared" si="239"/>
        <v>0</v>
      </c>
      <c r="Y298" s="254"/>
      <c r="Z298" s="234"/>
      <c r="AA298" s="201">
        <f t="shared" si="240"/>
        <v>0</v>
      </c>
      <c r="AB298" s="235"/>
      <c r="AC298" s="234"/>
      <c r="AD298" s="201">
        <f t="shared" si="241"/>
        <v>0</v>
      </c>
      <c r="AE298" s="235"/>
      <c r="AF298" s="234"/>
      <c r="AG298" s="201">
        <f t="shared" si="242"/>
        <v>0</v>
      </c>
      <c r="AH298" s="235"/>
      <c r="AI298" s="229"/>
      <c r="AJ298" s="205" t="s">
        <v>32</v>
      </c>
    </row>
    <row r="299" spans="1:36" ht="13.5" customHeight="1">
      <c r="A299" s="359"/>
      <c r="B299" s="367"/>
      <c r="C299" s="361"/>
      <c r="D299" s="363"/>
      <c r="E299" s="365"/>
      <c r="F299" s="367"/>
      <c r="G299" s="222" t="s">
        <v>31</v>
      </c>
      <c r="H299" s="234"/>
      <c r="I299" s="201">
        <f t="shared" si="234"/>
        <v>0</v>
      </c>
      <c r="J299" s="235"/>
      <c r="K299" s="234"/>
      <c r="L299" s="201">
        <f t="shared" si="235"/>
        <v>0</v>
      </c>
      <c r="M299" s="235"/>
      <c r="N299" s="234"/>
      <c r="O299" s="201">
        <f t="shared" si="236"/>
        <v>0</v>
      </c>
      <c r="P299" s="235"/>
      <c r="Q299" s="234"/>
      <c r="R299" s="201">
        <f t="shared" si="237"/>
        <v>0</v>
      </c>
      <c r="S299" s="235"/>
      <c r="T299" s="234"/>
      <c r="U299" s="201">
        <f t="shared" si="238"/>
        <v>0</v>
      </c>
      <c r="V299" s="235"/>
      <c r="W299" s="234"/>
      <c r="X299" s="201">
        <f t="shared" si="239"/>
        <v>0</v>
      </c>
      <c r="Y299" s="254"/>
      <c r="Z299" s="234"/>
      <c r="AA299" s="201">
        <f t="shared" si="240"/>
        <v>0</v>
      </c>
      <c r="AB299" s="235"/>
      <c r="AC299" s="234"/>
      <c r="AD299" s="201">
        <f t="shared" si="241"/>
        <v>0</v>
      </c>
      <c r="AE299" s="235"/>
      <c r="AF299" s="234"/>
      <c r="AG299" s="201">
        <f t="shared" si="242"/>
        <v>0</v>
      </c>
      <c r="AH299" s="235"/>
      <c r="AI299" s="229"/>
      <c r="AJ299" s="204">
        <f>SUM(I296:I304,L296:L304,O296:O304,R296:R304,U296:U304,X296:X304,AA296:AA304,AD296:AD304,AG296:AG304)</f>
        <v>7200000</v>
      </c>
    </row>
    <row r="300" spans="1:36" ht="13.5" customHeight="1">
      <c r="A300" s="359"/>
      <c r="B300" s="367"/>
      <c r="C300" s="361"/>
      <c r="D300" s="363"/>
      <c r="E300" s="365"/>
      <c r="F300" s="367"/>
      <c r="G300" s="222" t="s">
        <v>33</v>
      </c>
      <c r="H300" s="234"/>
      <c r="I300" s="201">
        <f t="shared" si="234"/>
        <v>0</v>
      </c>
      <c r="J300" s="235"/>
      <c r="K300" s="234"/>
      <c r="L300" s="201">
        <f t="shared" si="235"/>
        <v>0</v>
      </c>
      <c r="M300" s="235"/>
      <c r="N300" s="234"/>
      <c r="O300" s="201">
        <f t="shared" si="236"/>
        <v>0</v>
      </c>
      <c r="P300" s="235"/>
      <c r="Q300" s="234"/>
      <c r="R300" s="201">
        <f t="shared" si="237"/>
        <v>0</v>
      </c>
      <c r="S300" s="235"/>
      <c r="T300" s="234"/>
      <c r="U300" s="201">
        <f t="shared" si="238"/>
        <v>0</v>
      </c>
      <c r="V300" s="235"/>
      <c r="W300" s="234"/>
      <c r="X300" s="201">
        <f t="shared" si="239"/>
        <v>0</v>
      </c>
      <c r="Y300" s="254"/>
      <c r="Z300" s="234"/>
      <c r="AA300" s="201">
        <f t="shared" si="240"/>
        <v>0</v>
      </c>
      <c r="AB300" s="235"/>
      <c r="AC300" s="234"/>
      <c r="AD300" s="201">
        <f t="shared" si="241"/>
        <v>0</v>
      </c>
      <c r="AE300" s="235"/>
      <c r="AF300" s="234"/>
      <c r="AG300" s="201">
        <f t="shared" si="242"/>
        <v>0</v>
      </c>
      <c r="AH300" s="235"/>
      <c r="AI300" s="229"/>
      <c r="AJ300" s="205" t="s">
        <v>36</v>
      </c>
    </row>
    <row r="301" spans="1:36" ht="13.5" customHeight="1">
      <c r="A301" s="359"/>
      <c r="B301" s="367"/>
      <c r="C301" s="361"/>
      <c r="D301" s="363"/>
      <c r="E301" s="365"/>
      <c r="F301" s="367"/>
      <c r="G301" s="222" t="s">
        <v>34</v>
      </c>
      <c r="H301" s="234"/>
      <c r="I301" s="201">
        <f t="shared" si="234"/>
        <v>0</v>
      </c>
      <c r="J301" s="235"/>
      <c r="K301" s="234"/>
      <c r="L301" s="201">
        <f t="shared" si="235"/>
        <v>0</v>
      </c>
      <c r="M301" s="235"/>
      <c r="N301" s="234"/>
      <c r="O301" s="201">
        <f t="shared" si="236"/>
        <v>0</v>
      </c>
      <c r="P301" s="235"/>
      <c r="Q301" s="234"/>
      <c r="R301" s="201">
        <f t="shared" si="237"/>
        <v>0</v>
      </c>
      <c r="S301" s="235"/>
      <c r="T301" s="234">
        <v>7200000</v>
      </c>
      <c r="U301" s="201">
        <f t="shared" si="238"/>
        <v>7200000</v>
      </c>
      <c r="V301" s="235"/>
      <c r="W301" s="234"/>
      <c r="X301" s="201">
        <f t="shared" si="239"/>
        <v>0</v>
      </c>
      <c r="Y301" s="254"/>
      <c r="Z301" s="234"/>
      <c r="AA301" s="201">
        <f t="shared" si="240"/>
        <v>0</v>
      </c>
      <c r="AB301" s="235"/>
      <c r="AC301" s="234"/>
      <c r="AD301" s="201">
        <f t="shared" si="241"/>
        <v>0</v>
      </c>
      <c r="AE301" s="235"/>
      <c r="AF301" s="234"/>
      <c r="AG301" s="201">
        <f t="shared" si="242"/>
        <v>0</v>
      </c>
      <c r="AH301" s="235"/>
      <c r="AI301" s="229"/>
      <c r="AJ301" s="204">
        <f>SUM(J296:J304,M296:M304,P296:P304,S296:S304,V296:V304,Y296:Y304,AB296:AB304,AE296:AE304,AH296:AH304)</f>
        <v>0</v>
      </c>
    </row>
    <row r="302" spans="1:36" ht="13.5" customHeight="1">
      <c r="A302" s="359"/>
      <c r="B302" s="367"/>
      <c r="C302" s="361"/>
      <c r="D302" s="363"/>
      <c r="E302" s="365"/>
      <c r="F302" s="367"/>
      <c r="G302" s="222" t="s">
        <v>35</v>
      </c>
      <c r="H302" s="234"/>
      <c r="I302" s="201">
        <f t="shared" si="234"/>
        <v>0</v>
      </c>
      <c r="J302" s="235"/>
      <c r="K302" s="234"/>
      <c r="L302" s="201">
        <f t="shared" si="235"/>
        <v>0</v>
      </c>
      <c r="M302" s="235"/>
      <c r="N302" s="234"/>
      <c r="O302" s="201">
        <f t="shared" si="236"/>
        <v>0</v>
      </c>
      <c r="P302" s="235"/>
      <c r="Q302" s="234"/>
      <c r="R302" s="201">
        <f t="shared" si="237"/>
        <v>0</v>
      </c>
      <c r="S302" s="235"/>
      <c r="T302" s="234"/>
      <c r="U302" s="201">
        <f t="shared" si="238"/>
        <v>0</v>
      </c>
      <c r="V302" s="235"/>
      <c r="W302" s="234"/>
      <c r="X302" s="201">
        <f t="shared" si="239"/>
        <v>0</v>
      </c>
      <c r="Y302" s="254"/>
      <c r="Z302" s="234"/>
      <c r="AA302" s="201">
        <f t="shared" si="240"/>
        <v>0</v>
      </c>
      <c r="AB302" s="235"/>
      <c r="AC302" s="234"/>
      <c r="AD302" s="201">
        <f t="shared" si="241"/>
        <v>0</v>
      </c>
      <c r="AE302" s="235"/>
      <c r="AF302" s="234"/>
      <c r="AG302" s="201">
        <f t="shared" si="242"/>
        <v>0</v>
      </c>
      <c r="AH302" s="235"/>
      <c r="AI302" s="229"/>
      <c r="AJ302" s="205" t="s">
        <v>40</v>
      </c>
    </row>
    <row r="303" spans="1:36" ht="13.5" customHeight="1">
      <c r="A303" s="359"/>
      <c r="B303" s="367"/>
      <c r="C303" s="361"/>
      <c r="D303" s="363"/>
      <c r="E303" s="365"/>
      <c r="F303" s="367"/>
      <c r="G303" s="222" t="s">
        <v>37</v>
      </c>
      <c r="H303" s="234"/>
      <c r="I303" s="201">
        <f t="shared" si="234"/>
        <v>0</v>
      </c>
      <c r="J303" s="235"/>
      <c r="K303" s="234"/>
      <c r="L303" s="201">
        <f t="shared" si="235"/>
        <v>0</v>
      </c>
      <c r="M303" s="235"/>
      <c r="N303" s="234"/>
      <c r="O303" s="201">
        <f t="shared" si="236"/>
        <v>0</v>
      </c>
      <c r="P303" s="235"/>
      <c r="Q303" s="234"/>
      <c r="R303" s="201">
        <f t="shared" si="237"/>
        <v>0</v>
      </c>
      <c r="S303" s="235"/>
      <c r="T303" s="234"/>
      <c r="U303" s="201">
        <f t="shared" si="238"/>
        <v>0</v>
      </c>
      <c r="V303" s="235"/>
      <c r="W303" s="234"/>
      <c r="X303" s="201">
        <f t="shared" si="239"/>
        <v>0</v>
      </c>
      <c r="Y303" s="254"/>
      <c r="Z303" s="234"/>
      <c r="AA303" s="201">
        <f t="shared" si="240"/>
        <v>0</v>
      </c>
      <c r="AB303" s="235"/>
      <c r="AC303" s="234"/>
      <c r="AD303" s="201">
        <f t="shared" si="241"/>
        <v>0</v>
      </c>
      <c r="AE303" s="235"/>
      <c r="AF303" s="234"/>
      <c r="AG303" s="201">
        <f t="shared" si="242"/>
        <v>0</v>
      </c>
      <c r="AH303" s="235"/>
      <c r="AI303" s="229"/>
      <c r="AJ303" s="206">
        <f>AJ301/AJ297</f>
        <v>0</v>
      </c>
    </row>
    <row r="304" spans="1:36" ht="13.5" customHeight="1" thickBot="1">
      <c r="A304" s="360"/>
      <c r="B304" s="368"/>
      <c r="C304" s="362"/>
      <c r="D304" s="364"/>
      <c r="E304" s="366"/>
      <c r="F304" s="368"/>
      <c r="G304" s="223" t="s">
        <v>38</v>
      </c>
      <c r="H304" s="236"/>
      <c r="I304" s="207">
        <f t="shared" si="234"/>
        <v>0</v>
      </c>
      <c r="J304" s="237"/>
      <c r="K304" s="236"/>
      <c r="L304" s="207">
        <f t="shared" si="235"/>
        <v>0</v>
      </c>
      <c r="M304" s="237"/>
      <c r="N304" s="236"/>
      <c r="O304" s="207">
        <f t="shared" si="236"/>
        <v>0</v>
      </c>
      <c r="P304" s="237"/>
      <c r="Q304" s="236"/>
      <c r="R304" s="207">
        <f t="shared" si="237"/>
        <v>0</v>
      </c>
      <c r="S304" s="237"/>
      <c r="T304" s="236"/>
      <c r="U304" s="207">
        <f t="shared" si="238"/>
        <v>0</v>
      </c>
      <c r="V304" s="237"/>
      <c r="W304" s="236"/>
      <c r="X304" s="207">
        <f t="shared" si="239"/>
        <v>0</v>
      </c>
      <c r="Y304" s="255"/>
      <c r="Z304" s="236"/>
      <c r="AA304" s="207">
        <f t="shared" si="240"/>
        <v>0</v>
      </c>
      <c r="AB304" s="237"/>
      <c r="AC304" s="236"/>
      <c r="AD304" s="207">
        <f t="shared" si="241"/>
        <v>0</v>
      </c>
      <c r="AE304" s="237"/>
      <c r="AF304" s="236"/>
      <c r="AG304" s="207">
        <f t="shared" si="242"/>
        <v>0</v>
      </c>
      <c r="AH304" s="237"/>
      <c r="AI304" s="230"/>
      <c r="AJ304" s="208"/>
    </row>
    <row r="305" spans="1:36" ht="11.25" customHeight="1">
      <c r="A305" s="353" t="s">
        <v>17</v>
      </c>
      <c r="B305" s="355" t="s">
        <v>13</v>
      </c>
      <c r="C305" s="355" t="s">
        <v>14</v>
      </c>
      <c r="D305" s="355" t="s">
        <v>157</v>
      </c>
      <c r="E305" s="355" t="s">
        <v>16</v>
      </c>
      <c r="F305" s="347" t="s">
        <v>17</v>
      </c>
      <c r="G305" s="357" t="s">
        <v>18</v>
      </c>
      <c r="H305" s="351" t="s">
        <v>19</v>
      </c>
      <c r="I305" s="347" t="s">
        <v>20</v>
      </c>
      <c r="J305" s="349" t="s">
        <v>21</v>
      </c>
      <c r="K305" s="351" t="s">
        <v>19</v>
      </c>
      <c r="L305" s="347" t="s">
        <v>20</v>
      </c>
      <c r="M305" s="349" t="s">
        <v>21</v>
      </c>
      <c r="N305" s="351" t="s">
        <v>19</v>
      </c>
      <c r="O305" s="347" t="s">
        <v>20</v>
      </c>
      <c r="P305" s="349" t="s">
        <v>21</v>
      </c>
      <c r="Q305" s="351" t="s">
        <v>19</v>
      </c>
      <c r="R305" s="347" t="s">
        <v>20</v>
      </c>
      <c r="S305" s="349" t="s">
        <v>21</v>
      </c>
      <c r="T305" s="351" t="s">
        <v>19</v>
      </c>
      <c r="U305" s="347" t="s">
        <v>20</v>
      </c>
      <c r="V305" s="349" t="s">
        <v>21</v>
      </c>
      <c r="W305" s="351" t="s">
        <v>19</v>
      </c>
      <c r="X305" s="347" t="s">
        <v>20</v>
      </c>
      <c r="Y305" s="369" t="s">
        <v>21</v>
      </c>
      <c r="Z305" s="351" t="s">
        <v>19</v>
      </c>
      <c r="AA305" s="347" t="s">
        <v>20</v>
      </c>
      <c r="AB305" s="349" t="s">
        <v>21</v>
      </c>
      <c r="AC305" s="351" t="s">
        <v>19</v>
      </c>
      <c r="AD305" s="347" t="s">
        <v>20</v>
      </c>
      <c r="AE305" s="349" t="s">
        <v>21</v>
      </c>
      <c r="AF305" s="351" t="s">
        <v>19</v>
      </c>
      <c r="AG305" s="347" t="s">
        <v>20</v>
      </c>
      <c r="AH305" s="349" t="s">
        <v>21</v>
      </c>
      <c r="AI305" s="371" t="s">
        <v>19</v>
      </c>
      <c r="AJ305" s="379" t="s">
        <v>22</v>
      </c>
    </row>
    <row r="306" spans="1:36" ht="25.5" customHeight="1">
      <c r="A306" s="354"/>
      <c r="B306" s="356"/>
      <c r="C306" s="356"/>
      <c r="D306" s="356"/>
      <c r="E306" s="356"/>
      <c r="F306" s="348"/>
      <c r="G306" s="358"/>
      <c r="H306" s="352"/>
      <c r="I306" s="348"/>
      <c r="J306" s="350"/>
      <c r="K306" s="352"/>
      <c r="L306" s="348"/>
      <c r="M306" s="350"/>
      <c r="N306" s="352"/>
      <c r="O306" s="348"/>
      <c r="P306" s="350"/>
      <c r="Q306" s="352"/>
      <c r="R306" s="348"/>
      <c r="S306" s="350"/>
      <c r="T306" s="352"/>
      <c r="U306" s="348"/>
      <c r="V306" s="350"/>
      <c r="W306" s="352"/>
      <c r="X306" s="348"/>
      <c r="Y306" s="370"/>
      <c r="Z306" s="352"/>
      <c r="AA306" s="348"/>
      <c r="AB306" s="350"/>
      <c r="AC306" s="352"/>
      <c r="AD306" s="348"/>
      <c r="AE306" s="350"/>
      <c r="AF306" s="352"/>
      <c r="AG306" s="348"/>
      <c r="AH306" s="350"/>
      <c r="AI306" s="372"/>
      <c r="AJ306" s="380"/>
    </row>
    <row r="307" spans="1:36">
      <c r="A307" s="359" t="s">
        <v>208</v>
      </c>
      <c r="B307" s="367" t="s">
        <v>243</v>
      </c>
      <c r="C307" s="361">
        <v>2897</v>
      </c>
      <c r="D307" s="363" t="s">
        <v>160</v>
      </c>
      <c r="E307" s="365" t="s">
        <v>244</v>
      </c>
      <c r="F307" s="367" t="s">
        <v>208</v>
      </c>
      <c r="G307" s="222" t="s">
        <v>27</v>
      </c>
      <c r="H307" s="234"/>
      <c r="I307" s="201">
        <f t="shared" ref="I307:I315" si="243">H307-J307</f>
        <v>0</v>
      </c>
      <c r="J307" s="235"/>
      <c r="K307" s="234"/>
      <c r="L307" s="201">
        <f t="shared" ref="L307:L315" si="244">K307-M307</f>
        <v>0</v>
      </c>
      <c r="M307" s="235"/>
      <c r="N307" s="234"/>
      <c r="O307" s="201">
        <f t="shared" ref="O307:O315" si="245">N307-P307</f>
        <v>0</v>
      </c>
      <c r="P307" s="235"/>
      <c r="Q307" s="234"/>
      <c r="R307" s="201">
        <f t="shared" ref="R307:R315" si="246">SUM(Q307)</f>
        <v>0</v>
      </c>
      <c r="S307" s="235"/>
      <c r="T307" s="234"/>
      <c r="U307" s="201">
        <f t="shared" ref="U307:U315" si="247">T307-V307</f>
        <v>0</v>
      </c>
      <c r="V307" s="235"/>
      <c r="W307" s="234"/>
      <c r="X307" s="201">
        <f t="shared" ref="X307:X315" si="248">W307-Y307</f>
        <v>0</v>
      </c>
      <c r="Y307" s="254"/>
      <c r="Z307" s="234"/>
      <c r="AA307" s="201">
        <f t="shared" ref="AA307:AA315" si="249">Z307-AB307</f>
        <v>0</v>
      </c>
      <c r="AB307" s="235"/>
      <c r="AC307" s="234"/>
      <c r="AD307" s="201">
        <f t="shared" ref="AD307:AD315" si="250">AC307-AE307</f>
        <v>0</v>
      </c>
      <c r="AE307" s="235"/>
      <c r="AF307" s="234"/>
      <c r="AG307" s="201">
        <f t="shared" ref="AG307:AG315" si="251">AF307-AH307</f>
        <v>0</v>
      </c>
      <c r="AH307" s="235"/>
      <c r="AI307" s="229"/>
      <c r="AJ307" s="203" t="s">
        <v>28</v>
      </c>
    </row>
    <row r="308" spans="1:36" ht="13.5" customHeight="1">
      <c r="A308" s="359"/>
      <c r="B308" s="367"/>
      <c r="C308" s="361"/>
      <c r="D308" s="363"/>
      <c r="E308" s="365"/>
      <c r="F308" s="367"/>
      <c r="G308" s="222" t="s">
        <v>29</v>
      </c>
      <c r="H308" s="234"/>
      <c r="I308" s="201">
        <f t="shared" si="243"/>
        <v>0</v>
      </c>
      <c r="J308" s="235"/>
      <c r="K308" s="234"/>
      <c r="L308" s="201">
        <f t="shared" si="244"/>
        <v>0</v>
      </c>
      <c r="M308" s="235"/>
      <c r="N308" s="234"/>
      <c r="O308" s="201">
        <f t="shared" si="245"/>
        <v>0</v>
      </c>
      <c r="P308" s="235"/>
      <c r="Q308" s="234"/>
      <c r="R308" s="201">
        <f t="shared" si="246"/>
        <v>0</v>
      </c>
      <c r="S308" s="235"/>
      <c r="T308" s="234"/>
      <c r="U308" s="201">
        <f t="shared" si="247"/>
        <v>0</v>
      </c>
      <c r="V308" s="235"/>
      <c r="W308" s="234"/>
      <c r="X308" s="201">
        <f t="shared" si="248"/>
        <v>0</v>
      </c>
      <c r="Y308" s="254"/>
      <c r="Z308" s="234"/>
      <c r="AA308" s="201">
        <f t="shared" si="249"/>
        <v>0</v>
      </c>
      <c r="AB308" s="235"/>
      <c r="AC308" s="234"/>
      <c r="AD308" s="201">
        <f t="shared" si="250"/>
        <v>0</v>
      </c>
      <c r="AE308" s="235"/>
      <c r="AF308" s="234"/>
      <c r="AG308" s="201">
        <f t="shared" si="251"/>
        <v>0</v>
      </c>
      <c r="AH308" s="235"/>
      <c r="AI308" s="229"/>
      <c r="AJ308" s="204">
        <f>SUM(H307:H315,K307:K315,N307:N315,Q307:Q315,T307:T315,W307:W315,Z307:Z315,AC307:AC315,AF307:AF315)</f>
        <v>3400000</v>
      </c>
    </row>
    <row r="309" spans="1:36" ht="15.75" customHeight="1">
      <c r="A309" s="359"/>
      <c r="B309" s="367"/>
      <c r="C309" s="361"/>
      <c r="D309" s="363"/>
      <c r="E309" s="365"/>
      <c r="F309" s="367"/>
      <c r="G309" s="222" t="s">
        <v>30</v>
      </c>
      <c r="H309" s="234"/>
      <c r="I309" s="201">
        <f t="shared" si="243"/>
        <v>0</v>
      </c>
      <c r="J309" s="235"/>
      <c r="K309" s="234"/>
      <c r="L309" s="201">
        <f t="shared" si="244"/>
        <v>0</v>
      </c>
      <c r="M309" s="235"/>
      <c r="N309" s="234"/>
      <c r="O309" s="201">
        <f t="shared" si="245"/>
        <v>0</v>
      </c>
      <c r="P309" s="235"/>
      <c r="Q309" s="234"/>
      <c r="R309" s="201">
        <f>SUM(Q309)</f>
        <v>0</v>
      </c>
      <c r="S309" s="235"/>
      <c r="T309" s="234"/>
      <c r="U309" s="201">
        <f t="shared" si="247"/>
        <v>0</v>
      </c>
      <c r="V309" s="235"/>
      <c r="W309" s="234"/>
      <c r="X309" s="201">
        <f t="shared" si="248"/>
        <v>0</v>
      </c>
      <c r="Y309" s="254"/>
      <c r="Z309" s="234"/>
      <c r="AA309" s="201">
        <f t="shared" si="249"/>
        <v>0</v>
      </c>
      <c r="AB309" s="235"/>
      <c r="AC309" s="234"/>
      <c r="AD309" s="201">
        <f t="shared" si="250"/>
        <v>0</v>
      </c>
      <c r="AE309" s="235"/>
      <c r="AF309" s="234"/>
      <c r="AG309" s="201">
        <f t="shared" si="251"/>
        <v>0</v>
      </c>
      <c r="AH309" s="235"/>
      <c r="AI309" s="229"/>
      <c r="AJ309" s="205" t="s">
        <v>32</v>
      </c>
    </row>
    <row r="310" spans="1:36" ht="13.5" customHeight="1">
      <c r="A310" s="359"/>
      <c r="B310" s="367"/>
      <c r="C310" s="361"/>
      <c r="D310" s="363"/>
      <c r="E310" s="365"/>
      <c r="F310" s="367"/>
      <c r="G310" s="222" t="s">
        <v>31</v>
      </c>
      <c r="H310" s="234"/>
      <c r="I310" s="201">
        <f t="shared" si="243"/>
        <v>0</v>
      </c>
      <c r="J310" s="235"/>
      <c r="K310" s="234"/>
      <c r="L310" s="201">
        <f t="shared" si="244"/>
        <v>0</v>
      </c>
      <c r="M310" s="235"/>
      <c r="N310" s="234"/>
      <c r="O310" s="201">
        <f t="shared" si="245"/>
        <v>0</v>
      </c>
      <c r="P310" s="235"/>
      <c r="Q310" s="234"/>
      <c r="R310" s="201">
        <f t="shared" si="246"/>
        <v>0</v>
      </c>
      <c r="S310" s="235"/>
      <c r="T310" s="234"/>
      <c r="U310" s="201">
        <f t="shared" si="247"/>
        <v>0</v>
      </c>
      <c r="V310" s="235"/>
      <c r="W310" s="234"/>
      <c r="X310" s="201">
        <f t="shared" si="248"/>
        <v>0</v>
      </c>
      <c r="Y310" s="254"/>
      <c r="Z310" s="234"/>
      <c r="AA310" s="201">
        <f t="shared" si="249"/>
        <v>0</v>
      </c>
      <c r="AB310" s="235"/>
      <c r="AC310" s="234"/>
      <c r="AD310" s="201">
        <f t="shared" si="250"/>
        <v>0</v>
      </c>
      <c r="AE310" s="235"/>
      <c r="AF310" s="234"/>
      <c r="AG310" s="201">
        <f t="shared" si="251"/>
        <v>0</v>
      </c>
      <c r="AH310" s="235"/>
      <c r="AI310" s="229"/>
      <c r="AJ310" s="204">
        <f>SUM(I307:I315,L307:L315,O307:O315,R307:R315,U307:U315,X307:X315,AA307:AA315,AD307:AD315,AG307:AG315)</f>
        <v>3400000</v>
      </c>
    </row>
    <row r="311" spans="1:36" ht="13.5" customHeight="1">
      <c r="A311" s="359"/>
      <c r="B311" s="367"/>
      <c r="C311" s="361"/>
      <c r="D311" s="363"/>
      <c r="E311" s="365"/>
      <c r="F311" s="367"/>
      <c r="G311" s="222" t="s">
        <v>33</v>
      </c>
      <c r="H311" s="234"/>
      <c r="I311" s="201">
        <f t="shared" si="243"/>
        <v>0</v>
      </c>
      <c r="J311" s="235"/>
      <c r="K311" s="234"/>
      <c r="L311" s="201">
        <f t="shared" si="244"/>
        <v>0</v>
      </c>
      <c r="M311" s="235"/>
      <c r="N311" s="234"/>
      <c r="O311" s="201">
        <f t="shared" si="245"/>
        <v>0</v>
      </c>
      <c r="P311" s="235"/>
      <c r="Q311" s="234"/>
      <c r="R311" s="201">
        <f t="shared" si="246"/>
        <v>0</v>
      </c>
      <c r="S311" s="235"/>
      <c r="T311" s="234"/>
      <c r="U311" s="201">
        <f t="shared" si="247"/>
        <v>0</v>
      </c>
      <c r="V311" s="235"/>
      <c r="W311" s="234"/>
      <c r="X311" s="201">
        <f t="shared" si="248"/>
        <v>0</v>
      </c>
      <c r="Y311" s="254"/>
      <c r="Z311" s="234"/>
      <c r="AA311" s="201">
        <f t="shared" si="249"/>
        <v>0</v>
      </c>
      <c r="AB311" s="235"/>
      <c r="AC311" s="234"/>
      <c r="AD311" s="201">
        <f t="shared" si="250"/>
        <v>0</v>
      </c>
      <c r="AE311" s="235"/>
      <c r="AF311" s="234"/>
      <c r="AG311" s="201">
        <f t="shared" si="251"/>
        <v>0</v>
      </c>
      <c r="AH311" s="235"/>
      <c r="AI311" s="229"/>
      <c r="AJ311" s="205" t="s">
        <v>36</v>
      </c>
    </row>
    <row r="312" spans="1:36" ht="13.5" customHeight="1">
      <c r="A312" s="359"/>
      <c r="B312" s="367"/>
      <c r="C312" s="361"/>
      <c r="D312" s="363"/>
      <c r="E312" s="365"/>
      <c r="F312" s="367"/>
      <c r="G312" s="222" t="s">
        <v>34</v>
      </c>
      <c r="H312" s="234"/>
      <c r="I312" s="201">
        <f t="shared" si="243"/>
        <v>0</v>
      </c>
      <c r="J312" s="235"/>
      <c r="K312" s="234"/>
      <c r="L312" s="201">
        <f t="shared" si="244"/>
        <v>0</v>
      </c>
      <c r="M312" s="235"/>
      <c r="N312" s="234"/>
      <c r="O312" s="201">
        <f t="shared" si="245"/>
        <v>0</v>
      </c>
      <c r="P312" s="235"/>
      <c r="Q312" s="234"/>
      <c r="R312" s="201">
        <f t="shared" si="246"/>
        <v>0</v>
      </c>
      <c r="S312" s="235"/>
      <c r="T312" s="234">
        <v>3400000</v>
      </c>
      <c r="U312" s="201">
        <f t="shared" si="247"/>
        <v>3400000</v>
      </c>
      <c r="V312" s="235"/>
      <c r="W312" s="234"/>
      <c r="X312" s="201">
        <f t="shared" si="248"/>
        <v>0</v>
      </c>
      <c r="Y312" s="254"/>
      <c r="Z312" s="234"/>
      <c r="AA312" s="201">
        <f t="shared" si="249"/>
        <v>0</v>
      </c>
      <c r="AB312" s="235"/>
      <c r="AC312" s="234"/>
      <c r="AD312" s="201">
        <f t="shared" si="250"/>
        <v>0</v>
      </c>
      <c r="AE312" s="235"/>
      <c r="AF312" s="234"/>
      <c r="AG312" s="201">
        <f t="shared" si="251"/>
        <v>0</v>
      </c>
      <c r="AH312" s="235"/>
      <c r="AI312" s="229"/>
      <c r="AJ312" s="204">
        <f>SUM(J307:J315,M307:M315,P307:P315,S307:S315,V307:V315,Y307:Y315,AB307:AB315,AE307:AE315,AH307:AH315)</f>
        <v>0</v>
      </c>
    </row>
    <row r="313" spans="1:36" ht="13.5" customHeight="1">
      <c r="A313" s="359"/>
      <c r="B313" s="367"/>
      <c r="C313" s="361"/>
      <c r="D313" s="363"/>
      <c r="E313" s="365"/>
      <c r="F313" s="367"/>
      <c r="G313" s="222" t="s">
        <v>35</v>
      </c>
      <c r="H313" s="234"/>
      <c r="I313" s="201">
        <f t="shared" si="243"/>
        <v>0</v>
      </c>
      <c r="J313" s="235"/>
      <c r="K313" s="234"/>
      <c r="L313" s="201">
        <f t="shared" si="244"/>
        <v>0</v>
      </c>
      <c r="M313" s="235"/>
      <c r="N313" s="234"/>
      <c r="O313" s="201">
        <f t="shared" si="245"/>
        <v>0</v>
      </c>
      <c r="P313" s="235"/>
      <c r="Q313" s="234"/>
      <c r="R313" s="201">
        <f t="shared" si="246"/>
        <v>0</v>
      </c>
      <c r="S313" s="235"/>
      <c r="T313" s="234"/>
      <c r="U313" s="201">
        <f t="shared" si="247"/>
        <v>0</v>
      </c>
      <c r="V313" s="235"/>
      <c r="W313" s="234"/>
      <c r="X313" s="201">
        <f t="shared" si="248"/>
        <v>0</v>
      </c>
      <c r="Y313" s="254"/>
      <c r="Z313" s="234"/>
      <c r="AA313" s="201">
        <f t="shared" si="249"/>
        <v>0</v>
      </c>
      <c r="AB313" s="235"/>
      <c r="AC313" s="234"/>
      <c r="AD313" s="201">
        <f t="shared" si="250"/>
        <v>0</v>
      </c>
      <c r="AE313" s="235"/>
      <c r="AF313" s="234"/>
      <c r="AG313" s="201">
        <f t="shared" si="251"/>
        <v>0</v>
      </c>
      <c r="AH313" s="235"/>
      <c r="AI313" s="229"/>
      <c r="AJ313" s="205" t="s">
        <v>40</v>
      </c>
    </row>
    <row r="314" spans="1:36" ht="13.5" customHeight="1">
      <c r="A314" s="359"/>
      <c r="B314" s="367"/>
      <c r="C314" s="361"/>
      <c r="D314" s="363"/>
      <c r="E314" s="365"/>
      <c r="F314" s="367"/>
      <c r="G314" s="222" t="s">
        <v>37</v>
      </c>
      <c r="H314" s="234"/>
      <c r="I314" s="201">
        <f t="shared" si="243"/>
        <v>0</v>
      </c>
      <c r="J314" s="235"/>
      <c r="K314" s="234"/>
      <c r="L314" s="201">
        <f t="shared" si="244"/>
        <v>0</v>
      </c>
      <c r="M314" s="235"/>
      <c r="N314" s="234"/>
      <c r="O314" s="201">
        <f t="shared" si="245"/>
        <v>0</v>
      </c>
      <c r="P314" s="235"/>
      <c r="Q314" s="234"/>
      <c r="R314" s="201">
        <f t="shared" si="246"/>
        <v>0</v>
      </c>
      <c r="S314" s="235"/>
      <c r="T314" s="234"/>
      <c r="U314" s="201">
        <f t="shared" si="247"/>
        <v>0</v>
      </c>
      <c r="V314" s="235"/>
      <c r="W314" s="234"/>
      <c r="X314" s="201">
        <f t="shared" si="248"/>
        <v>0</v>
      </c>
      <c r="Y314" s="254"/>
      <c r="Z314" s="234"/>
      <c r="AA314" s="201">
        <f t="shared" si="249"/>
        <v>0</v>
      </c>
      <c r="AB314" s="235"/>
      <c r="AC314" s="234"/>
      <c r="AD314" s="201">
        <f t="shared" si="250"/>
        <v>0</v>
      </c>
      <c r="AE314" s="235"/>
      <c r="AF314" s="234"/>
      <c r="AG314" s="201">
        <f t="shared" si="251"/>
        <v>0</v>
      </c>
      <c r="AH314" s="235"/>
      <c r="AI314" s="229"/>
      <c r="AJ314" s="206">
        <f>AJ312/AJ308</f>
        <v>0</v>
      </c>
    </row>
    <row r="315" spans="1:36" ht="13.5" customHeight="1" thickBot="1">
      <c r="A315" s="360"/>
      <c r="B315" s="368"/>
      <c r="C315" s="362"/>
      <c r="D315" s="364"/>
      <c r="E315" s="366"/>
      <c r="F315" s="368"/>
      <c r="G315" s="223" t="s">
        <v>38</v>
      </c>
      <c r="H315" s="236"/>
      <c r="I315" s="207">
        <f t="shared" si="243"/>
        <v>0</v>
      </c>
      <c r="J315" s="237"/>
      <c r="K315" s="236"/>
      <c r="L315" s="207">
        <f t="shared" si="244"/>
        <v>0</v>
      </c>
      <c r="M315" s="237"/>
      <c r="N315" s="236"/>
      <c r="O315" s="207">
        <f t="shared" si="245"/>
        <v>0</v>
      </c>
      <c r="P315" s="237"/>
      <c r="Q315" s="236"/>
      <c r="R315" s="207">
        <f t="shared" si="246"/>
        <v>0</v>
      </c>
      <c r="S315" s="237"/>
      <c r="T315" s="236"/>
      <c r="U315" s="207">
        <f t="shared" si="247"/>
        <v>0</v>
      </c>
      <c r="V315" s="237"/>
      <c r="W315" s="236"/>
      <c r="X315" s="207">
        <f t="shared" si="248"/>
        <v>0</v>
      </c>
      <c r="Y315" s="255"/>
      <c r="Z315" s="236"/>
      <c r="AA315" s="207">
        <f t="shared" si="249"/>
        <v>0</v>
      </c>
      <c r="AB315" s="237"/>
      <c r="AC315" s="236"/>
      <c r="AD315" s="207">
        <f t="shared" si="250"/>
        <v>0</v>
      </c>
      <c r="AE315" s="237"/>
      <c r="AF315" s="236"/>
      <c r="AG315" s="207">
        <f t="shared" si="251"/>
        <v>0</v>
      </c>
      <c r="AH315" s="237"/>
      <c r="AI315" s="230"/>
      <c r="AJ315" s="208"/>
    </row>
    <row r="316" spans="1:36" ht="15" customHeight="1">
      <c r="A316" s="353" t="s">
        <v>17</v>
      </c>
      <c r="B316" s="355" t="s">
        <v>13</v>
      </c>
      <c r="C316" s="355" t="s">
        <v>14</v>
      </c>
      <c r="D316" s="355" t="s">
        <v>157</v>
      </c>
      <c r="E316" s="355" t="s">
        <v>16</v>
      </c>
      <c r="F316" s="347" t="s">
        <v>17</v>
      </c>
      <c r="G316" s="357" t="s">
        <v>18</v>
      </c>
      <c r="H316" s="351" t="s">
        <v>19</v>
      </c>
      <c r="I316" s="347" t="s">
        <v>20</v>
      </c>
      <c r="J316" s="349" t="s">
        <v>21</v>
      </c>
      <c r="K316" s="351" t="s">
        <v>19</v>
      </c>
      <c r="L316" s="347" t="s">
        <v>20</v>
      </c>
      <c r="M316" s="349" t="s">
        <v>21</v>
      </c>
      <c r="N316" s="351" t="s">
        <v>19</v>
      </c>
      <c r="O316" s="347" t="s">
        <v>20</v>
      </c>
      <c r="P316" s="349" t="s">
        <v>21</v>
      </c>
      <c r="Q316" s="351" t="s">
        <v>19</v>
      </c>
      <c r="R316" s="347" t="s">
        <v>20</v>
      </c>
      <c r="S316" s="349" t="s">
        <v>21</v>
      </c>
      <c r="T316" s="351" t="s">
        <v>19</v>
      </c>
      <c r="U316" s="347" t="s">
        <v>20</v>
      </c>
      <c r="V316" s="349" t="s">
        <v>21</v>
      </c>
      <c r="W316" s="351" t="s">
        <v>19</v>
      </c>
      <c r="X316" s="347" t="s">
        <v>20</v>
      </c>
      <c r="Y316" s="369" t="s">
        <v>21</v>
      </c>
      <c r="Z316" s="351" t="s">
        <v>19</v>
      </c>
      <c r="AA316" s="347" t="s">
        <v>20</v>
      </c>
      <c r="AB316" s="349" t="s">
        <v>21</v>
      </c>
      <c r="AC316" s="351" t="s">
        <v>19</v>
      </c>
      <c r="AD316" s="347" t="s">
        <v>20</v>
      </c>
      <c r="AE316" s="349" t="s">
        <v>21</v>
      </c>
      <c r="AF316" s="351" t="s">
        <v>19</v>
      </c>
      <c r="AG316" s="347" t="s">
        <v>20</v>
      </c>
      <c r="AH316" s="349" t="s">
        <v>21</v>
      </c>
      <c r="AI316" s="371" t="s">
        <v>19</v>
      </c>
      <c r="AJ316" s="379" t="s">
        <v>22</v>
      </c>
    </row>
    <row r="317" spans="1:36" ht="15" customHeight="1">
      <c r="A317" s="354"/>
      <c r="B317" s="356"/>
      <c r="C317" s="356"/>
      <c r="D317" s="356"/>
      <c r="E317" s="356"/>
      <c r="F317" s="348"/>
      <c r="G317" s="358"/>
      <c r="H317" s="352"/>
      <c r="I317" s="348"/>
      <c r="J317" s="350"/>
      <c r="K317" s="352"/>
      <c r="L317" s="348"/>
      <c r="M317" s="350"/>
      <c r="N317" s="352"/>
      <c r="O317" s="348"/>
      <c r="P317" s="350"/>
      <c r="Q317" s="352"/>
      <c r="R317" s="348"/>
      <c r="S317" s="350"/>
      <c r="T317" s="352"/>
      <c r="U317" s="348"/>
      <c r="V317" s="350"/>
      <c r="W317" s="352"/>
      <c r="X317" s="348"/>
      <c r="Y317" s="370"/>
      <c r="Z317" s="352"/>
      <c r="AA317" s="348"/>
      <c r="AB317" s="350"/>
      <c r="AC317" s="352"/>
      <c r="AD317" s="348"/>
      <c r="AE317" s="350"/>
      <c r="AF317" s="352"/>
      <c r="AG317" s="348"/>
      <c r="AH317" s="350"/>
      <c r="AI317" s="372"/>
      <c r="AJ317" s="380"/>
    </row>
    <row r="318" spans="1:36" ht="15" customHeight="1">
      <c r="A318" s="359" t="s">
        <v>208</v>
      </c>
      <c r="B318" s="367" t="s">
        <v>245</v>
      </c>
      <c r="C318" s="361">
        <v>384</v>
      </c>
      <c r="D318" s="363" t="s">
        <v>246</v>
      </c>
      <c r="E318" s="365" t="s">
        <v>247</v>
      </c>
      <c r="F318" s="367" t="s">
        <v>208</v>
      </c>
      <c r="G318" s="222" t="s">
        <v>27</v>
      </c>
      <c r="H318" s="234"/>
      <c r="I318" s="201">
        <f t="shared" ref="I318:I326" si="252">H318-J318</f>
        <v>0</v>
      </c>
      <c r="J318" s="235"/>
      <c r="K318" s="234"/>
      <c r="L318" s="201">
        <f t="shared" ref="L318:L326" si="253">K318-M318</f>
        <v>0</v>
      </c>
      <c r="M318" s="235"/>
      <c r="N318" s="234"/>
      <c r="O318" s="201">
        <f t="shared" ref="O318:O326" si="254">N318-P318</f>
        <v>0</v>
      </c>
      <c r="P318" s="235"/>
      <c r="Q318" s="234"/>
      <c r="R318" s="201">
        <f t="shared" ref="R318:R326" si="255">Q318-S318</f>
        <v>0</v>
      </c>
      <c r="S318" s="235"/>
      <c r="T318" s="234"/>
      <c r="U318" s="201">
        <f t="shared" ref="U318:U326" si="256">T318-V318</f>
        <v>0</v>
      </c>
      <c r="V318" s="235"/>
      <c r="W318" s="234"/>
      <c r="X318" s="201">
        <f t="shared" ref="X318:X326" si="257">W318-Y318</f>
        <v>0</v>
      </c>
      <c r="Y318" s="254"/>
      <c r="Z318" s="234"/>
      <c r="AA318" s="201">
        <f t="shared" ref="AA318:AA326" si="258">Z318-AB318</f>
        <v>0</v>
      </c>
      <c r="AB318" s="235"/>
      <c r="AC318" s="234"/>
      <c r="AD318" s="201">
        <f t="shared" ref="AD318:AD326" si="259">AC318-AE318</f>
        <v>0</v>
      </c>
      <c r="AE318" s="235"/>
      <c r="AF318" s="234"/>
      <c r="AG318" s="201">
        <f t="shared" ref="AG318:AG326" si="260">AF318-AH318</f>
        <v>0</v>
      </c>
      <c r="AH318" s="235"/>
      <c r="AI318" s="229"/>
      <c r="AJ318" s="203" t="s">
        <v>28</v>
      </c>
    </row>
    <row r="319" spans="1:36">
      <c r="A319" s="359"/>
      <c r="B319" s="367"/>
      <c r="C319" s="361"/>
      <c r="D319" s="363"/>
      <c r="E319" s="365"/>
      <c r="F319" s="367"/>
      <c r="G319" s="222" t="s">
        <v>29</v>
      </c>
      <c r="H319" s="234"/>
      <c r="I319" s="201">
        <f t="shared" si="252"/>
        <v>0</v>
      </c>
      <c r="J319" s="235"/>
      <c r="K319" s="234"/>
      <c r="L319" s="201">
        <f t="shared" si="253"/>
        <v>0</v>
      </c>
      <c r="M319" s="235"/>
      <c r="N319" s="234"/>
      <c r="O319" s="201">
        <f t="shared" si="254"/>
        <v>0</v>
      </c>
      <c r="P319" s="235"/>
      <c r="Q319" s="234"/>
      <c r="R319" s="201">
        <f t="shared" si="255"/>
        <v>0</v>
      </c>
      <c r="S319" s="235"/>
      <c r="T319" s="234"/>
      <c r="U319" s="201">
        <f t="shared" si="256"/>
        <v>0</v>
      </c>
      <c r="V319" s="235"/>
      <c r="W319" s="234"/>
      <c r="X319" s="201">
        <f t="shared" si="257"/>
        <v>0</v>
      </c>
      <c r="Y319" s="254"/>
      <c r="Z319" s="234"/>
      <c r="AA319" s="201">
        <f t="shared" si="258"/>
        <v>0</v>
      </c>
      <c r="AB319" s="235"/>
      <c r="AC319" s="234"/>
      <c r="AD319" s="201">
        <f t="shared" si="259"/>
        <v>0</v>
      </c>
      <c r="AE319" s="235"/>
      <c r="AF319" s="234"/>
      <c r="AG319" s="201">
        <f t="shared" si="260"/>
        <v>0</v>
      </c>
      <c r="AH319" s="235"/>
      <c r="AI319" s="229"/>
      <c r="AJ319" s="204">
        <f>SUM(H318:H326,K318:K326,N318:N326,Q318:Q326,T318:T326,W318:W326,Z318:Z326,AC318:AC326,AF318:AF326)</f>
        <v>4802500</v>
      </c>
    </row>
    <row r="320" spans="1:36">
      <c r="A320" s="359"/>
      <c r="B320" s="367"/>
      <c r="C320" s="361"/>
      <c r="D320" s="363"/>
      <c r="E320" s="365"/>
      <c r="F320" s="367"/>
      <c r="G320" s="222" t="s">
        <v>30</v>
      </c>
      <c r="H320" s="234">
        <v>330000</v>
      </c>
      <c r="I320" s="201">
        <f t="shared" si="252"/>
        <v>0</v>
      </c>
      <c r="J320" s="235">
        <v>330000</v>
      </c>
      <c r="K320" s="234"/>
      <c r="L320" s="201">
        <f t="shared" si="253"/>
        <v>0</v>
      </c>
      <c r="M320" s="235"/>
      <c r="N320" s="234"/>
      <c r="O320" s="201">
        <f t="shared" si="254"/>
        <v>0</v>
      </c>
      <c r="P320" s="235"/>
      <c r="Q320" s="234">
        <v>63840</v>
      </c>
      <c r="R320" s="201">
        <f t="shared" si="255"/>
        <v>0</v>
      </c>
      <c r="S320" s="235">
        <v>63840</v>
      </c>
      <c r="T320" s="234">
        <v>47500</v>
      </c>
      <c r="U320" s="201">
        <f t="shared" si="256"/>
        <v>0</v>
      </c>
      <c r="V320" s="235">
        <v>47500</v>
      </c>
      <c r="W320" s="234"/>
      <c r="X320" s="201">
        <f t="shared" si="257"/>
        <v>0</v>
      </c>
      <c r="Y320" s="254"/>
      <c r="Z320" s="234"/>
      <c r="AA320" s="201">
        <f t="shared" si="258"/>
        <v>0</v>
      </c>
      <c r="AB320" s="235"/>
      <c r="AC320" s="234"/>
      <c r="AD320" s="201">
        <f t="shared" si="259"/>
        <v>0</v>
      </c>
      <c r="AE320" s="235"/>
      <c r="AF320" s="234"/>
      <c r="AG320" s="201">
        <f t="shared" si="260"/>
        <v>0</v>
      </c>
      <c r="AH320" s="235"/>
      <c r="AI320" s="229"/>
      <c r="AJ320" s="205" t="s">
        <v>32</v>
      </c>
    </row>
    <row r="321" spans="1:36">
      <c r="A321" s="359"/>
      <c r="B321" s="367"/>
      <c r="C321" s="361"/>
      <c r="D321" s="363"/>
      <c r="E321" s="365"/>
      <c r="F321" s="367"/>
      <c r="G321" s="222" t="s">
        <v>31</v>
      </c>
      <c r="H321" s="234"/>
      <c r="I321" s="201">
        <f t="shared" si="252"/>
        <v>0</v>
      </c>
      <c r="J321" s="235"/>
      <c r="K321" s="234">
        <v>336160</v>
      </c>
      <c r="L321" s="201">
        <f t="shared" si="253"/>
        <v>0</v>
      </c>
      <c r="M321" s="235">
        <v>336160</v>
      </c>
      <c r="N321" s="234"/>
      <c r="O321" s="201">
        <f t="shared" si="254"/>
        <v>0</v>
      </c>
      <c r="P321" s="235"/>
      <c r="Q321" s="234">
        <v>250000</v>
      </c>
      <c r="R321" s="201">
        <f t="shared" si="255"/>
        <v>0</v>
      </c>
      <c r="S321" s="235">
        <v>250000</v>
      </c>
      <c r="T321" s="234"/>
      <c r="U321" s="201">
        <f t="shared" si="256"/>
        <v>0</v>
      </c>
      <c r="V321" s="235"/>
      <c r="W321" s="234"/>
      <c r="X321" s="201">
        <f t="shared" si="257"/>
        <v>0</v>
      </c>
      <c r="Y321" s="254"/>
      <c r="Z321" s="234"/>
      <c r="AA321" s="201">
        <f t="shared" si="258"/>
        <v>0</v>
      </c>
      <c r="AB321" s="235"/>
      <c r="AC321" s="234"/>
      <c r="AD321" s="201">
        <f t="shared" si="259"/>
        <v>0</v>
      </c>
      <c r="AE321" s="235"/>
      <c r="AF321" s="234"/>
      <c r="AG321" s="201">
        <f t="shared" si="260"/>
        <v>0</v>
      </c>
      <c r="AH321" s="235"/>
      <c r="AI321" s="229"/>
      <c r="AJ321" s="204">
        <f>SUM(I318:I326,L318:L326,O318:O326,R318:R326,U318:U326,X318:X326,AA318:AA326,AD318:AD326,AG318:AG326)</f>
        <v>3729589</v>
      </c>
    </row>
    <row r="322" spans="1:36">
      <c r="A322" s="359"/>
      <c r="B322" s="367"/>
      <c r="C322" s="361"/>
      <c r="D322" s="363"/>
      <c r="E322" s="365"/>
      <c r="F322" s="367"/>
      <c r="G322" s="222" t="s">
        <v>33</v>
      </c>
      <c r="H322" s="234"/>
      <c r="I322" s="201">
        <f t="shared" si="252"/>
        <v>0</v>
      </c>
      <c r="J322" s="235"/>
      <c r="K322" s="234"/>
      <c r="L322" s="201">
        <f t="shared" si="253"/>
        <v>0</v>
      </c>
      <c r="M322" s="235"/>
      <c r="N322" s="234">
        <v>45411</v>
      </c>
      <c r="O322" s="201">
        <f t="shared" si="254"/>
        <v>0</v>
      </c>
      <c r="P322" s="235">
        <v>45411</v>
      </c>
      <c r="Q322" s="234"/>
      <c r="R322" s="201">
        <f t="shared" si="255"/>
        <v>0</v>
      </c>
      <c r="S322" s="235"/>
      <c r="T322" s="234">
        <v>829589</v>
      </c>
      <c r="U322" s="201">
        <f t="shared" si="256"/>
        <v>829589</v>
      </c>
      <c r="V322" s="235"/>
      <c r="W322" s="234"/>
      <c r="X322" s="201">
        <f t="shared" si="257"/>
        <v>0</v>
      </c>
      <c r="Y322" s="254"/>
      <c r="Z322" s="234"/>
      <c r="AA322" s="201">
        <f t="shared" si="258"/>
        <v>0</v>
      </c>
      <c r="AB322" s="235"/>
      <c r="AC322" s="234"/>
      <c r="AD322" s="201">
        <f t="shared" si="259"/>
        <v>0</v>
      </c>
      <c r="AE322" s="235"/>
      <c r="AF322" s="234"/>
      <c r="AG322" s="201">
        <f t="shared" si="260"/>
        <v>0</v>
      </c>
      <c r="AH322" s="235"/>
      <c r="AI322" s="229"/>
      <c r="AJ322" s="205" t="s">
        <v>36</v>
      </c>
    </row>
    <row r="323" spans="1:36">
      <c r="A323" s="359"/>
      <c r="B323" s="367"/>
      <c r="C323" s="361"/>
      <c r="D323" s="363"/>
      <c r="E323" s="365"/>
      <c r="F323" s="367"/>
      <c r="G323" s="222" t="s">
        <v>34</v>
      </c>
      <c r="H323" s="234"/>
      <c r="I323" s="201">
        <f t="shared" si="252"/>
        <v>0</v>
      </c>
      <c r="J323" s="235"/>
      <c r="K323" s="234"/>
      <c r="L323" s="201">
        <f t="shared" si="253"/>
        <v>0</v>
      </c>
      <c r="M323" s="235"/>
      <c r="N323" s="234"/>
      <c r="O323" s="201">
        <f t="shared" si="254"/>
        <v>0</v>
      </c>
      <c r="P323" s="235"/>
      <c r="Q323" s="234"/>
      <c r="R323" s="201">
        <f t="shared" si="255"/>
        <v>0</v>
      </c>
      <c r="S323" s="235"/>
      <c r="T323" s="234">
        <v>2900000</v>
      </c>
      <c r="U323" s="201">
        <f t="shared" si="256"/>
        <v>2900000</v>
      </c>
      <c r="V323" s="235"/>
      <c r="W323" s="234"/>
      <c r="X323" s="201">
        <f t="shared" si="257"/>
        <v>0</v>
      </c>
      <c r="Y323" s="254"/>
      <c r="Z323" s="234"/>
      <c r="AA323" s="201">
        <f t="shared" si="258"/>
        <v>0</v>
      </c>
      <c r="AB323" s="235"/>
      <c r="AC323" s="234"/>
      <c r="AD323" s="201">
        <f t="shared" si="259"/>
        <v>0</v>
      </c>
      <c r="AE323" s="235"/>
      <c r="AF323" s="234"/>
      <c r="AG323" s="201">
        <f t="shared" si="260"/>
        <v>0</v>
      </c>
      <c r="AH323" s="235"/>
      <c r="AI323" s="229"/>
      <c r="AJ323" s="204">
        <f>SUM(J318:J326,M318:M326,P318:P326,S318:S326,V318:V326,Y318:Y326,AB318:AB326,AE318:AE326,AH318:AH326)</f>
        <v>1072911</v>
      </c>
    </row>
    <row r="324" spans="1:36">
      <c r="A324" s="359"/>
      <c r="B324" s="367"/>
      <c r="C324" s="361"/>
      <c r="D324" s="363"/>
      <c r="E324" s="365"/>
      <c r="F324" s="367"/>
      <c r="G324" s="222" t="s">
        <v>35</v>
      </c>
      <c r="H324" s="234"/>
      <c r="I324" s="201">
        <f t="shared" si="252"/>
        <v>0</v>
      </c>
      <c r="J324" s="235"/>
      <c r="K324" s="234"/>
      <c r="L324" s="201">
        <f t="shared" si="253"/>
        <v>0</v>
      </c>
      <c r="M324" s="235"/>
      <c r="N324" s="234"/>
      <c r="O324" s="201">
        <f t="shared" si="254"/>
        <v>0</v>
      </c>
      <c r="P324" s="235"/>
      <c r="Q324" s="234"/>
      <c r="R324" s="201">
        <f t="shared" si="255"/>
        <v>0</v>
      </c>
      <c r="S324" s="235"/>
      <c r="T324" s="234"/>
      <c r="U324" s="201">
        <f t="shared" si="256"/>
        <v>0</v>
      </c>
      <c r="V324" s="235"/>
      <c r="W324" s="234"/>
      <c r="X324" s="201">
        <f t="shared" si="257"/>
        <v>0</v>
      </c>
      <c r="Y324" s="254"/>
      <c r="Z324" s="234"/>
      <c r="AA324" s="201">
        <f t="shared" si="258"/>
        <v>0</v>
      </c>
      <c r="AB324" s="235"/>
      <c r="AC324" s="234"/>
      <c r="AD324" s="201">
        <f t="shared" si="259"/>
        <v>0</v>
      </c>
      <c r="AE324" s="235"/>
      <c r="AF324" s="234"/>
      <c r="AG324" s="201">
        <f t="shared" si="260"/>
        <v>0</v>
      </c>
      <c r="AH324" s="235"/>
      <c r="AI324" s="229"/>
      <c r="AJ324" s="205" t="s">
        <v>40</v>
      </c>
    </row>
    <row r="325" spans="1:36">
      <c r="A325" s="359"/>
      <c r="B325" s="367"/>
      <c r="C325" s="361"/>
      <c r="D325" s="363"/>
      <c r="E325" s="365"/>
      <c r="F325" s="367"/>
      <c r="G325" s="222" t="s">
        <v>37</v>
      </c>
      <c r="H325" s="234"/>
      <c r="I325" s="201">
        <f t="shared" si="252"/>
        <v>0</v>
      </c>
      <c r="J325" s="235"/>
      <c r="K325" s="234"/>
      <c r="L325" s="201">
        <f t="shared" si="253"/>
        <v>0</v>
      </c>
      <c r="M325" s="235"/>
      <c r="N325" s="234"/>
      <c r="O325" s="201">
        <f t="shared" si="254"/>
        <v>0</v>
      </c>
      <c r="P325" s="235"/>
      <c r="Q325" s="234"/>
      <c r="R325" s="201">
        <f t="shared" si="255"/>
        <v>0</v>
      </c>
      <c r="S325" s="235"/>
      <c r="T325" s="234"/>
      <c r="U325" s="201">
        <f t="shared" si="256"/>
        <v>0</v>
      </c>
      <c r="V325" s="235"/>
      <c r="W325" s="234"/>
      <c r="X325" s="201">
        <f t="shared" si="257"/>
        <v>0</v>
      </c>
      <c r="Y325" s="254"/>
      <c r="Z325" s="234"/>
      <c r="AA325" s="201">
        <f t="shared" si="258"/>
        <v>0</v>
      </c>
      <c r="AB325" s="235"/>
      <c r="AC325" s="234"/>
      <c r="AD325" s="201">
        <f t="shared" si="259"/>
        <v>0</v>
      </c>
      <c r="AE325" s="235"/>
      <c r="AF325" s="234"/>
      <c r="AG325" s="201">
        <f t="shared" si="260"/>
        <v>0</v>
      </c>
      <c r="AH325" s="235"/>
      <c r="AI325" s="229"/>
      <c r="AJ325" s="206">
        <f>AJ323/AJ319</f>
        <v>0.22340676730869338</v>
      </c>
    </row>
    <row r="326" spans="1:36" ht="15.75" thickBot="1">
      <c r="A326" s="360"/>
      <c r="B326" s="368"/>
      <c r="C326" s="362"/>
      <c r="D326" s="364"/>
      <c r="E326" s="366"/>
      <c r="F326" s="368"/>
      <c r="G326" s="223" t="s">
        <v>38</v>
      </c>
      <c r="H326" s="236"/>
      <c r="I326" s="207">
        <f t="shared" si="252"/>
        <v>0</v>
      </c>
      <c r="J326" s="237"/>
      <c r="K326" s="236"/>
      <c r="L326" s="207">
        <f t="shared" si="253"/>
        <v>0</v>
      </c>
      <c r="M326" s="237"/>
      <c r="N326" s="236"/>
      <c r="O326" s="207">
        <f t="shared" si="254"/>
        <v>0</v>
      </c>
      <c r="P326" s="237"/>
      <c r="Q326" s="236"/>
      <c r="R326" s="207">
        <f t="shared" si="255"/>
        <v>0</v>
      </c>
      <c r="S326" s="237"/>
      <c r="T326" s="236"/>
      <c r="U326" s="207">
        <f t="shared" si="256"/>
        <v>0</v>
      </c>
      <c r="V326" s="237"/>
      <c r="W326" s="236"/>
      <c r="X326" s="207">
        <f t="shared" si="257"/>
        <v>0</v>
      </c>
      <c r="Y326" s="255"/>
      <c r="Z326" s="236"/>
      <c r="AA326" s="207">
        <f t="shared" si="258"/>
        <v>0</v>
      </c>
      <c r="AB326" s="237"/>
      <c r="AC326" s="236"/>
      <c r="AD326" s="207">
        <f t="shared" si="259"/>
        <v>0</v>
      </c>
      <c r="AE326" s="237"/>
      <c r="AF326" s="236"/>
      <c r="AG326" s="207">
        <f t="shared" si="260"/>
        <v>0</v>
      </c>
      <c r="AH326" s="237"/>
      <c r="AI326" s="230"/>
      <c r="AJ326" s="208"/>
    </row>
    <row r="327" spans="1:36" ht="15" customHeight="1">
      <c r="A327" s="353" t="s">
        <v>17</v>
      </c>
      <c r="B327" s="355" t="s">
        <v>13</v>
      </c>
      <c r="C327" s="355" t="s">
        <v>14</v>
      </c>
      <c r="D327" s="355" t="s">
        <v>157</v>
      </c>
      <c r="E327" s="355" t="s">
        <v>16</v>
      </c>
      <c r="F327" s="347" t="s">
        <v>17</v>
      </c>
      <c r="G327" s="357" t="s">
        <v>18</v>
      </c>
      <c r="H327" s="351" t="s">
        <v>19</v>
      </c>
      <c r="I327" s="347" t="s">
        <v>20</v>
      </c>
      <c r="J327" s="349" t="s">
        <v>21</v>
      </c>
      <c r="K327" s="351" t="s">
        <v>19</v>
      </c>
      <c r="L327" s="347" t="s">
        <v>20</v>
      </c>
      <c r="M327" s="349" t="s">
        <v>21</v>
      </c>
      <c r="N327" s="351" t="s">
        <v>19</v>
      </c>
      <c r="O327" s="347" t="s">
        <v>20</v>
      </c>
      <c r="P327" s="349" t="s">
        <v>21</v>
      </c>
      <c r="Q327" s="351" t="s">
        <v>19</v>
      </c>
      <c r="R327" s="347" t="s">
        <v>20</v>
      </c>
      <c r="S327" s="349" t="s">
        <v>21</v>
      </c>
      <c r="T327" s="351" t="s">
        <v>19</v>
      </c>
      <c r="U327" s="347" t="s">
        <v>20</v>
      </c>
      <c r="V327" s="349" t="s">
        <v>21</v>
      </c>
      <c r="W327" s="351" t="s">
        <v>19</v>
      </c>
      <c r="X327" s="347" t="s">
        <v>20</v>
      </c>
      <c r="Y327" s="369" t="s">
        <v>21</v>
      </c>
      <c r="Z327" s="351" t="s">
        <v>19</v>
      </c>
      <c r="AA327" s="347" t="s">
        <v>20</v>
      </c>
      <c r="AB327" s="349" t="s">
        <v>21</v>
      </c>
      <c r="AC327" s="351" t="s">
        <v>19</v>
      </c>
      <c r="AD327" s="347" t="s">
        <v>20</v>
      </c>
      <c r="AE327" s="349" t="s">
        <v>21</v>
      </c>
      <c r="AF327" s="351" t="s">
        <v>19</v>
      </c>
      <c r="AG327" s="347" t="s">
        <v>20</v>
      </c>
      <c r="AH327" s="349" t="s">
        <v>21</v>
      </c>
      <c r="AI327" s="371" t="s">
        <v>19</v>
      </c>
      <c r="AJ327" s="379" t="s">
        <v>22</v>
      </c>
    </row>
    <row r="328" spans="1:36" ht="15" customHeight="1">
      <c r="A328" s="354"/>
      <c r="B328" s="356"/>
      <c r="C328" s="356"/>
      <c r="D328" s="356"/>
      <c r="E328" s="356"/>
      <c r="F328" s="348"/>
      <c r="G328" s="358"/>
      <c r="H328" s="352"/>
      <c r="I328" s="348"/>
      <c r="J328" s="350"/>
      <c r="K328" s="352"/>
      <c r="L328" s="348"/>
      <c r="M328" s="350"/>
      <c r="N328" s="352"/>
      <c r="O328" s="348"/>
      <c r="P328" s="350"/>
      <c r="Q328" s="352"/>
      <c r="R328" s="348"/>
      <c r="S328" s="350"/>
      <c r="T328" s="352"/>
      <c r="U328" s="348"/>
      <c r="V328" s="350"/>
      <c r="W328" s="352"/>
      <c r="X328" s="348"/>
      <c r="Y328" s="370"/>
      <c r="Z328" s="352"/>
      <c r="AA328" s="348"/>
      <c r="AB328" s="350"/>
      <c r="AC328" s="352"/>
      <c r="AD328" s="348"/>
      <c r="AE328" s="350"/>
      <c r="AF328" s="352"/>
      <c r="AG328" s="348"/>
      <c r="AH328" s="350"/>
      <c r="AI328" s="372"/>
      <c r="AJ328" s="380"/>
    </row>
    <row r="329" spans="1:36" ht="15" customHeight="1">
      <c r="A329" s="359" t="s">
        <v>208</v>
      </c>
      <c r="B329" s="367" t="s">
        <v>248</v>
      </c>
      <c r="C329" s="361">
        <v>224</v>
      </c>
      <c r="D329" s="363" t="s">
        <v>249</v>
      </c>
      <c r="E329" s="365" t="s">
        <v>250</v>
      </c>
      <c r="F329" s="367" t="s">
        <v>208</v>
      </c>
      <c r="G329" s="222" t="s">
        <v>27</v>
      </c>
      <c r="H329" s="234"/>
      <c r="I329" s="201">
        <f t="shared" ref="I329:I337" si="261">H329-J329</f>
        <v>0</v>
      </c>
      <c r="J329" s="235"/>
      <c r="K329" s="234"/>
      <c r="L329" s="201">
        <f t="shared" ref="L329:L337" si="262">K329-M329</f>
        <v>0</v>
      </c>
      <c r="M329" s="235"/>
      <c r="N329" s="234"/>
      <c r="O329" s="201">
        <f t="shared" ref="O329:O337" si="263">N329-P329</f>
        <v>0</v>
      </c>
      <c r="P329" s="235"/>
      <c r="Q329" s="234"/>
      <c r="R329" s="201">
        <f t="shared" ref="R329:R337" si="264">Q329-S329</f>
        <v>0</v>
      </c>
      <c r="S329" s="235"/>
      <c r="T329" s="234"/>
      <c r="U329" s="201">
        <f t="shared" ref="U329:U337" si="265">T329-V329</f>
        <v>0</v>
      </c>
      <c r="V329" s="235"/>
      <c r="W329" s="234"/>
      <c r="X329" s="201">
        <f t="shared" ref="X329:X337" si="266">W329-Y329</f>
        <v>0</v>
      </c>
      <c r="Y329" s="254"/>
      <c r="Z329" s="234"/>
      <c r="AA329" s="201">
        <f t="shared" ref="AA329:AA337" si="267">Z329-AB329</f>
        <v>0</v>
      </c>
      <c r="AB329" s="235"/>
      <c r="AC329" s="234"/>
      <c r="AD329" s="201">
        <f t="shared" ref="AD329:AD337" si="268">AC329-AE329</f>
        <v>0</v>
      </c>
      <c r="AE329" s="235"/>
      <c r="AF329" s="234"/>
      <c r="AG329" s="201">
        <f t="shared" ref="AG329:AG337" si="269">AF329-AH329</f>
        <v>0</v>
      </c>
      <c r="AH329" s="235"/>
      <c r="AI329" s="229"/>
      <c r="AJ329" s="203" t="s">
        <v>28</v>
      </c>
    </row>
    <row r="330" spans="1:36">
      <c r="A330" s="359"/>
      <c r="B330" s="367"/>
      <c r="C330" s="361"/>
      <c r="D330" s="363"/>
      <c r="E330" s="365"/>
      <c r="F330" s="367"/>
      <c r="G330" s="222" t="s">
        <v>29</v>
      </c>
      <c r="H330" s="234"/>
      <c r="I330" s="201">
        <f t="shared" si="261"/>
        <v>0</v>
      </c>
      <c r="J330" s="235"/>
      <c r="K330" s="234"/>
      <c r="L330" s="201">
        <f t="shared" si="262"/>
        <v>0</v>
      </c>
      <c r="M330" s="235"/>
      <c r="N330" s="234"/>
      <c r="O330" s="201">
        <f t="shared" si="263"/>
        <v>0</v>
      </c>
      <c r="P330" s="235"/>
      <c r="Q330" s="234"/>
      <c r="R330" s="201">
        <f t="shared" si="264"/>
        <v>0</v>
      </c>
      <c r="S330" s="235"/>
      <c r="T330" s="234"/>
      <c r="U330" s="201">
        <f t="shared" si="265"/>
        <v>0</v>
      </c>
      <c r="V330" s="235"/>
      <c r="W330" s="234"/>
      <c r="X330" s="201">
        <f t="shared" si="266"/>
        <v>0</v>
      </c>
      <c r="Y330" s="254"/>
      <c r="Z330" s="234"/>
      <c r="AA330" s="201">
        <f t="shared" si="267"/>
        <v>0</v>
      </c>
      <c r="AB330" s="235"/>
      <c r="AC330" s="234"/>
      <c r="AD330" s="201">
        <f t="shared" si="268"/>
        <v>0</v>
      </c>
      <c r="AE330" s="235"/>
      <c r="AF330" s="234"/>
      <c r="AG330" s="201">
        <f t="shared" si="269"/>
        <v>0</v>
      </c>
      <c r="AH330" s="235"/>
      <c r="AI330" s="229"/>
      <c r="AJ330" s="204">
        <f>SUM(H329:H337,K329:K337,N329:N337,Q329:Q337,T329:T337,W329:W337,Z329:Z337,AC329:AC337,AF329:AF337)</f>
        <v>9500000</v>
      </c>
    </row>
    <row r="331" spans="1:36">
      <c r="A331" s="359"/>
      <c r="B331" s="367"/>
      <c r="C331" s="361"/>
      <c r="D331" s="363"/>
      <c r="E331" s="365"/>
      <c r="F331" s="367"/>
      <c r="G331" s="222" t="s">
        <v>30</v>
      </c>
      <c r="H331" s="234"/>
      <c r="I331" s="201">
        <f t="shared" si="261"/>
        <v>0</v>
      </c>
      <c r="J331" s="235"/>
      <c r="K331" s="234">
        <v>0</v>
      </c>
      <c r="L331" s="201">
        <f t="shared" si="262"/>
        <v>0</v>
      </c>
      <c r="M331" s="235"/>
      <c r="N331" s="234"/>
      <c r="O331" s="201">
        <f t="shared" si="263"/>
        <v>0</v>
      </c>
      <c r="P331" s="235"/>
      <c r="Q331" s="234">
        <v>820000</v>
      </c>
      <c r="R331" s="201">
        <f t="shared" si="264"/>
        <v>0</v>
      </c>
      <c r="S331" s="235">
        <v>820000</v>
      </c>
      <c r="T331" s="234"/>
      <c r="U331" s="201">
        <f t="shared" si="265"/>
        <v>0</v>
      </c>
      <c r="V331" s="235"/>
      <c r="W331" s="234"/>
      <c r="X331" s="201">
        <f t="shared" si="266"/>
        <v>0</v>
      </c>
      <c r="Y331" s="254"/>
      <c r="Z331" s="234"/>
      <c r="AA331" s="201">
        <f t="shared" si="267"/>
        <v>0</v>
      </c>
      <c r="AB331" s="235"/>
      <c r="AC331" s="234"/>
      <c r="AD331" s="201">
        <f t="shared" si="268"/>
        <v>0</v>
      </c>
      <c r="AE331" s="235"/>
      <c r="AF331" s="234"/>
      <c r="AG331" s="201">
        <f t="shared" si="269"/>
        <v>0</v>
      </c>
      <c r="AH331" s="235"/>
      <c r="AI331" s="229"/>
      <c r="AJ331" s="205" t="s">
        <v>32</v>
      </c>
    </row>
    <row r="332" spans="1:36">
      <c r="A332" s="359"/>
      <c r="B332" s="367"/>
      <c r="C332" s="361"/>
      <c r="D332" s="363"/>
      <c r="E332" s="365"/>
      <c r="F332" s="367"/>
      <c r="G332" s="222" t="s">
        <v>31</v>
      </c>
      <c r="H332" s="234"/>
      <c r="I332" s="201">
        <f t="shared" si="261"/>
        <v>0</v>
      </c>
      <c r="J332" s="235"/>
      <c r="K332" s="234"/>
      <c r="L332" s="201">
        <f t="shared" si="262"/>
        <v>0</v>
      </c>
      <c r="M332" s="235"/>
      <c r="N332" s="234"/>
      <c r="O332" s="201">
        <f t="shared" si="263"/>
        <v>0</v>
      </c>
      <c r="P332" s="235"/>
      <c r="Q332" s="234"/>
      <c r="R332" s="201">
        <f t="shared" si="264"/>
        <v>0</v>
      </c>
      <c r="S332" s="235"/>
      <c r="T332" s="234"/>
      <c r="U332" s="201">
        <f t="shared" si="265"/>
        <v>0</v>
      </c>
      <c r="V332" s="235"/>
      <c r="W332" s="234"/>
      <c r="X332" s="201">
        <f t="shared" si="266"/>
        <v>0</v>
      </c>
      <c r="Y332" s="254"/>
      <c r="Z332" s="234"/>
      <c r="AA332" s="201">
        <f t="shared" si="267"/>
        <v>0</v>
      </c>
      <c r="AB332" s="235"/>
      <c r="AC332" s="234"/>
      <c r="AD332" s="201">
        <f t="shared" si="268"/>
        <v>0</v>
      </c>
      <c r="AE332" s="235"/>
      <c r="AF332" s="234"/>
      <c r="AG332" s="201">
        <f t="shared" si="269"/>
        <v>0</v>
      </c>
      <c r="AH332" s="235"/>
      <c r="AI332" s="229"/>
      <c r="AJ332" s="204">
        <f>SUM(I329:I337,L329:L337,O329:O337,R329:R337,U329:U337,X329:X337,AA329:AA337,AD329:AD337,AG329:AG337)</f>
        <v>8680000</v>
      </c>
    </row>
    <row r="333" spans="1:36">
      <c r="A333" s="359"/>
      <c r="B333" s="367"/>
      <c r="C333" s="361"/>
      <c r="D333" s="363"/>
      <c r="E333" s="365"/>
      <c r="F333" s="367"/>
      <c r="G333" s="222" t="s">
        <v>33</v>
      </c>
      <c r="H333" s="234"/>
      <c r="I333" s="201">
        <f t="shared" si="261"/>
        <v>0</v>
      </c>
      <c r="J333" s="235"/>
      <c r="K333" s="234"/>
      <c r="L333" s="201">
        <f t="shared" si="262"/>
        <v>0</v>
      </c>
      <c r="M333" s="235"/>
      <c r="N333" s="234"/>
      <c r="O333" s="201">
        <f t="shared" si="263"/>
        <v>0</v>
      </c>
      <c r="P333" s="235"/>
      <c r="Q333" s="234"/>
      <c r="R333" s="201">
        <f t="shared" si="264"/>
        <v>0</v>
      </c>
      <c r="S333" s="235"/>
      <c r="T333" s="234">
        <v>440000</v>
      </c>
      <c r="U333" s="201">
        <f t="shared" si="265"/>
        <v>440000</v>
      </c>
      <c r="V333" s="235"/>
      <c r="W333" s="234"/>
      <c r="X333" s="201">
        <f t="shared" si="266"/>
        <v>0</v>
      </c>
      <c r="Y333" s="254"/>
      <c r="Z333" s="234"/>
      <c r="AA333" s="201">
        <f t="shared" si="267"/>
        <v>0</v>
      </c>
      <c r="AB333" s="235"/>
      <c r="AC333" s="234"/>
      <c r="AD333" s="201">
        <f t="shared" si="268"/>
        <v>0</v>
      </c>
      <c r="AE333" s="235"/>
      <c r="AF333" s="234"/>
      <c r="AG333" s="201">
        <f t="shared" si="269"/>
        <v>0</v>
      </c>
      <c r="AH333" s="235"/>
      <c r="AI333" s="229"/>
      <c r="AJ333" s="205" t="s">
        <v>36</v>
      </c>
    </row>
    <row r="334" spans="1:36">
      <c r="A334" s="359"/>
      <c r="B334" s="367"/>
      <c r="C334" s="361"/>
      <c r="D334" s="363"/>
      <c r="E334" s="365"/>
      <c r="F334" s="367"/>
      <c r="G334" s="222" t="s">
        <v>34</v>
      </c>
      <c r="H334" s="234"/>
      <c r="I334" s="201">
        <f t="shared" si="261"/>
        <v>0</v>
      </c>
      <c r="J334" s="235"/>
      <c r="K334" s="234"/>
      <c r="L334" s="201">
        <f t="shared" si="262"/>
        <v>0</v>
      </c>
      <c r="M334" s="235"/>
      <c r="N334" s="234"/>
      <c r="O334" s="201">
        <f t="shared" si="263"/>
        <v>0</v>
      </c>
      <c r="P334" s="235"/>
      <c r="Q334" s="234"/>
      <c r="R334" s="201">
        <f t="shared" si="264"/>
        <v>0</v>
      </c>
      <c r="S334" s="235"/>
      <c r="T334" s="234"/>
      <c r="U334" s="201">
        <f t="shared" si="265"/>
        <v>0</v>
      </c>
      <c r="V334" s="235"/>
      <c r="W334" s="234"/>
      <c r="X334" s="201">
        <f t="shared" si="266"/>
        <v>0</v>
      </c>
      <c r="Y334" s="254"/>
      <c r="Z334" s="234"/>
      <c r="AA334" s="201">
        <f t="shared" si="267"/>
        <v>0</v>
      </c>
      <c r="AB334" s="235"/>
      <c r="AC334" s="234"/>
      <c r="AD334" s="201">
        <f t="shared" si="268"/>
        <v>0</v>
      </c>
      <c r="AE334" s="235"/>
      <c r="AF334" s="234">
        <v>8240000</v>
      </c>
      <c r="AG334" s="201">
        <f t="shared" si="269"/>
        <v>8240000</v>
      </c>
      <c r="AH334" s="235"/>
      <c r="AI334" s="229"/>
      <c r="AJ334" s="204">
        <f>SUM(J329:J337,M329:M337,P329:P337,S329:S337,V329:V337,Y329:Y337,AB329:AB337,AE329:AE337,AH329:AH337)</f>
        <v>820000</v>
      </c>
    </row>
    <row r="335" spans="1:36">
      <c r="A335" s="359"/>
      <c r="B335" s="367"/>
      <c r="C335" s="361"/>
      <c r="D335" s="363"/>
      <c r="E335" s="365"/>
      <c r="F335" s="367"/>
      <c r="G335" s="222" t="s">
        <v>35</v>
      </c>
      <c r="H335" s="234"/>
      <c r="I335" s="201">
        <f t="shared" si="261"/>
        <v>0</v>
      </c>
      <c r="J335" s="235"/>
      <c r="K335" s="234"/>
      <c r="L335" s="201">
        <f t="shared" si="262"/>
        <v>0</v>
      </c>
      <c r="M335" s="235"/>
      <c r="N335" s="234"/>
      <c r="O335" s="201">
        <f t="shared" si="263"/>
        <v>0</v>
      </c>
      <c r="P335" s="235"/>
      <c r="Q335" s="234"/>
      <c r="R335" s="201">
        <f t="shared" si="264"/>
        <v>0</v>
      </c>
      <c r="S335" s="235"/>
      <c r="T335" s="234"/>
      <c r="U335" s="201">
        <f t="shared" si="265"/>
        <v>0</v>
      </c>
      <c r="V335" s="235"/>
      <c r="W335" s="234"/>
      <c r="X335" s="201">
        <f t="shared" si="266"/>
        <v>0</v>
      </c>
      <c r="Y335" s="254"/>
      <c r="Z335" s="234"/>
      <c r="AA335" s="201">
        <f t="shared" si="267"/>
        <v>0</v>
      </c>
      <c r="AB335" s="235"/>
      <c r="AC335" s="234"/>
      <c r="AD335" s="201">
        <f t="shared" si="268"/>
        <v>0</v>
      </c>
      <c r="AE335" s="235"/>
      <c r="AF335" s="234"/>
      <c r="AG335" s="201">
        <f t="shared" si="269"/>
        <v>0</v>
      </c>
      <c r="AH335" s="235"/>
      <c r="AI335" s="229"/>
      <c r="AJ335" s="205" t="s">
        <v>40</v>
      </c>
    </row>
    <row r="336" spans="1:36">
      <c r="A336" s="359"/>
      <c r="B336" s="367"/>
      <c r="C336" s="361"/>
      <c r="D336" s="363"/>
      <c r="E336" s="365"/>
      <c r="F336" s="367"/>
      <c r="G336" s="222" t="s">
        <v>37</v>
      </c>
      <c r="H336" s="234"/>
      <c r="I336" s="201">
        <f t="shared" si="261"/>
        <v>0</v>
      </c>
      <c r="J336" s="235"/>
      <c r="K336" s="234"/>
      <c r="L336" s="201">
        <f t="shared" si="262"/>
        <v>0</v>
      </c>
      <c r="M336" s="235"/>
      <c r="N336" s="234"/>
      <c r="O336" s="201">
        <f t="shared" si="263"/>
        <v>0</v>
      </c>
      <c r="P336" s="235"/>
      <c r="Q336" s="234"/>
      <c r="R336" s="201">
        <f t="shared" si="264"/>
        <v>0</v>
      </c>
      <c r="S336" s="235"/>
      <c r="T336" s="234"/>
      <c r="U336" s="201">
        <f t="shared" si="265"/>
        <v>0</v>
      </c>
      <c r="V336" s="235"/>
      <c r="W336" s="234"/>
      <c r="X336" s="201">
        <f t="shared" si="266"/>
        <v>0</v>
      </c>
      <c r="Y336" s="254"/>
      <c r="Z336" s="234"/>
      <c r="AA336" s="201">
        <f t="shared" si="267"/>
        <v>0</v>
      </c>
      <c r="AB336" s="235"/>
      <c r="AC336" s="234"/>
      <c r="AD336" s="201">
        <f t="shared" si="268"/>
        <v>0</v>
      </c>
      <c r="AE336" s="235"/>
      <c r="AF336" s="234"/>
      <c r="AG336" s="201">
        <f t="shared" si="269"/>
        <v>0</v>
      </c>
      <c r="AH336" s="235"/>
      <c r="AI336" s="229"/>
      <c r="AJ336" s="206">
        <f>AJ334/AJ330</f>
        <v>8.6315789473684207E-2</v>
      </c>
    </row>
    <row r="337" spans="1:36" ht="15.75" thickBot="1">
      <c r="A337" s="360"/>
      <c r="B337" s="368"/>
      <c r="C337" s="362"/>
      <c r="D337" s="364"/>
      <c r="E337" s="366"/>
      <c r="F337" s="368"/>
      <c r="G337" s="223" t="s">
        <v>38</v>
      </c>
      <c r="H337" s="236"/>
      <c r="I337" s="207">
        <f t="shared" si="261"/>
        <v>0</v>
      </c>
      <c r="J337" s="237"/>
      <c r="K337" s="236"/>
      <c r="L337" s="207">
        <f t="shared" si="262"/>
        <v>0</v>
      </c>
      <c r="M337" s="237"/>
      <c r="N337" s="236"/>
      <c r="O337" s="207">
        <f t="shared" si="263"/>
        <v>0</v>
      </c>
      <c r="P337" s="237"/>
      <c r="Q337" s="236"/>
      <c r="R337" s="207">
        <f t="shared" si="264"/>
        <v>0</v>
      </c>
      <c r="S337" s="237"/>
      <c r="T337" s="236"/>
      <c r="U337" s="207">
        <f t="shared" si="265"/>
        <v>0</v>
      </c>
      <c r="V337" s="237"/>
      <c r="W337" s="236"/>
      <c r="X337" s="207">
        <f t="shared" si="266"/>
        <v>0</v>
      </c>
      <c r="Y337" s="255"/>
      <c r="Z337" s="236"/>
      <c r="AA337" s="207">
        <f t="shared" si="267"/>
        <v>0</v>
      </c>
      <c r="AB337" s="237"/>
      <c r="AC337" s="236"/>
      <c r="AD337" s="207">
        <f t="shared" si="268"/>
        <v>0</v>
      </c>
      <c r="AE337" s="237"/>
      <c r="AF337" s="236"/>
      <c r="AG337" s="207">
        <f t="shared" si="269"/>
        <v>0</v>
      </c>
      <c r="AH337" s="237"/>
      <c r="AI337" s="230"/>
      <c r="AJ337" s="208"/>
    </row>
    <row r="338" spans="1:36" ht="11.25" customHeight="1">
      <c r="A338" s="353" t="s">
        <v>17</v>
      </c>
      <c r="B338" s="355" t="s">
        <v>13</v>
      </c>
      <c r="C338" s="355" t="s">
        <v>14</v>
      </c>
      <c r="D338" s="355" t="s">
        <v>157</v>
      </c>
      <c r="E338" s="355" t="s">
        <v>16</v>
      </c>
      <c r="F338" s="347" t="s">
        <v>17</v>
      </c>
      <c r="G338" s="357" t="s">
        <v>18</v>
      </c>
      <c r="H338" s="351" t="s">
        <v>19</v>
      </c>
      <c r="I338" s="347" t="s">
        <v>20</v>
      </c>
      <c r="J338" s="349" t="s">
        <v>21</v>
      </c>
      <c r="K338" s="351" t="s">
        <v>19</v>
      </c>
      <c r="L338" s="347" t="s">
        <v>20</v>
      </c>
      <c r="M338" s="349" t="s">
        <v>21</v>
      </c>
      <c r="N338" s="351" t="s">
        <v>19</v>
      </c>
      <c r="O338" s="347" t="s">
        <v>20</v>
      </c>
      <c r="P338" s="349" t="s">
        <v>21</v>
      </c>
      <c r="Q338" s="351" t="s">
        <v>19</v>
      </c>
      <c r="R338" s="347" t="s">
        <v>20</v>
      </c>
      <c r="S338" s="349" t="s">
        <v>21</v>
      </c>
      <c r="T338" s="351" t="s">
        <v>19</v>
      </c>
      <c r="U338" s="347" t="s">
        <v>20</v>
      </c>
      <c r="V338" s="349" t="s">
        <v>21</v>
      </c>
      <c r="W338" s="351" t="s">
        <v>19</v>
      </c>
      <c r="X338" s="347" t="s">
        <v>20</v>
      </c>
      <c r="Y338" s="369" t="s">
        <v>21</v>
      </c>
      <c r="Z338" s="351" t="s">
        <v>19</v>
      </c>
      <c r="AA338" s="347" t="s">
        <v>20</v>
      </c>
      <c r="AB338" s="349" t="s">
        <v>21</v>
      </c>
      <c r="AC338" s="351" t="s">
        <v>19</v>
      </c>
      <c r="AD338" s="347" t="s">
        <v>20</v>
      </c>
      <c r="AE338" s="349" t="s">
        <v>21</v>
      </c>
      <c r="AF338" s="351" t="s">
        <v>19</v>
      </c>
      <c r="AG338" s="347" t="s">
        <v>20</v>
      </c>
      <c r="AH338" s="349" t="s">
        <v>21</v>
      </c>
      <c r="AI338" s="371" t="s">
        <v>19</v>
      </c>
      <c r="AJ338" s="379" t="s">
        <v>22</v>
      </c>
    </row>
    <row r="339" spans="1:36" ht="25.5" customHeight="1">
      <c r="A339" s="354"/>
      <c r="B339" s="356"/>
      <c r="C339" s="356"/>
      <c r="D339" s="356"/>
      <c r="E339" s="356"/>
      <c r="F339" s="348"/>
      <c r="G339" s="358"/>
      <c r="H339" s="352"/>
      <c r="I339" s="348"/>
      <c r="J339" s="350"/>
      <c r="K339" s="352"/>
      <c r="L339" s="348"/>
      <c r="M339" s="350"/>
      <c r="N339" s="352"/>
      <c r="O339" s="348"/>
      <c r="P339" s="350"/>
      <c r="Q339" s="352"/>
      <c r="R339" s="348"/>
      <c r="S339" s="350"/>
      <c r="T339" s="352"/>
      <c r="U339" s="348"/>
      <c r="V339" s="350"/>
      <c r="W339" s="352"/>
      <c r="X339" s="348"/>
      <c r="Y339" s="370"/>
      <c r="Z339" s="352"/>
      <c r="AA339" s="348"/>
      <c r="AB339" s="350"/>
      <c r="AC339" s="352"/>
      <c r="AD339" s="348"/>
      <c r="AE339" s="350"/>
      <c r="AF339" s="352"/>
      <c r="AG339" s="348"/>
      <c r="AH339" s="350"/>
      <c r="AI339" s="372"/>
      <c r="AJ339" s="380"/>
    </row>
    <row r="340" spans="1:36">
      <c r="A340" s="359" t="s">
        <v>208</v>
      </c>
      <c r="B340" s="367" t="s">
        <v>43</v>
      </c>
      <c r="C340" s="361">
        <v>369</v>
      </c>
      <c r="D340" s="363" t="s">
        <v>160</v>
      </c>
      <c r="E340" s="365" t="s">
        <v>251</v>
      </c>
      <c r="F340" s="367" t="s">
        <v>208</v>
      </c>
      <c r="G340" s="222" t="s">
        <v>27</v>
      </c>
      <c r="H340" s="234"/>
      <c r="I340" s="201">
        <f t="shared" ref="I340:I348" si="270">H340-J340</f>
        <v>0</v>
      </c>
      <c r="J340" s="235"/>
      <c r="K340" s="234"/>
      <c r="L340" s="201">
        <f t="shared" ref="L340:L348" si="271">K340-M340</f>
        <v>0</v>
      </c>
      <c r="M340" s="235"/>
      <c r="N340" s="234"/>
      <c r="O340" s="201">
        <f t="shared" ref="O340:O348" si="272">N340-P340</f>
        <v>0</v>
      </c>
      <c r="P340" s="235"/>
      <c r="Q340" s="234"/>
      <c r="R340" s="201">
        <f t="shared" ref="R340:R348" si="273">SUM(Q340)</f>
        <v>0</v>
      </c>
      <c r="S340" s="235"/>
      <c r="T340" s="234"/>
      <c r="U340" s="201">
        <f t="shared" ref="U340:U348" si="274">T340-V340</f>
        <v>0</v>
      </c>
      <c r="V340" s="235"/>
      <c r="W340" s="234"/>
      <c r="X340" s="201">
        <f t="shared" ref="X340:X348" si="275">W340-Y340</f>
        <v>0</v>
      </c>
      <c r="Y340" s="254"/>
      <c r="Z340" s="234"/>
      <c r="AA340" s="201">
        <f t="shared" ref="AA340:AA348" si="276">Z340-AB340</f>
        <v>0</v>
      </c>
      <c r="AB340" s="235"/>
      <c r="AC340" s="234"/>
      <c r="AD340" s="201">
        <f t="shared" ref="AD340:AD348" si="277">AC340-AE340</f>
        <v>0</v>
      </c>
      <c r="AE340" s="235"/>
      <c r="AF340" s="234"/>
      <c r="AG340" s="201">
        <f t="shared" ref="AG340:AG348" si="278">AF340-AH340</f>
        <v>0</v>
      </c>
      <c r="AH340" s="235"/>
      <c r="AI340" s="229"/>
      <c r="AJ340" s="203" t="s">
        <v>28</v>
      </c>
    </row>
    <row r="341" spans="1:36" ht="13.5" customHeight="1">
      <c r="A341" s="359"/>
      <c r="B341" s="367"/>
      <c r="C341" s="361"/>
      <c r="D341" s="363"/>
      <c r="E341" s="365"/>
      <c r="F341" s="367"/>
      <c r="G341" s="222" t="s">
        <v>29</v>
      </c>
      <c r="H341" s="234"/>
      <c r="I341" s="201">
        <f t="shared" si="270"/>
        <v>0</v>
      </c>
      <c r="J341" s="235"/>
      <c r="K341" s="234"/>
      <c r="L341" s="201">
        <f t="shared" si="271"/>
        <v>0</v>
      </c>
      <c r="M341" s="235"/>
      <c r="N341" s="234"/>
      <c r="O341" s="201">
        <f t="shared" si="272"/>
        <v>0</v>
      </c>
      <c r="P341" s="235"/>
      <c r="Q341" s="234"/>
      <c r="R341" s="201">
        <f t="shared" si="273"/>
        <v>0</v>
      </c>
      <c r="S341" s="235"/>
      <c r="T341" s="234"/>
      <c r="U341" s="201">
        <f t="shared" si="274"/>
        <v>0</v>
      </c>
      <c r="V341" s="235"/>
      <c r="W341" s="234"/>
      <c r="X341" s="201">
        <f t="shared" si="275"/>
        <v>0</v>
      </c>
      <c r="Y341" s="254"/>
      <c r="Z341" s="234"/>
      <c r="AA341" s="201">
        <f t="shared" si="276"/>
        <v>0</v>
      </c>
      <c r="AB341" s="235"/>
      <c r="AC341" s="234"/>
      <c r="AD341" s="201">
        <f t="shared" si="277"/>
        <v>0</v>
      </c>
      <c r="AE341" s="235"/>
      <c r="AF341" s="234"/>
      <c r="AG341" s="201">
        <f t="shared" si="278"/>
        <v>0</v>
      </c>
      <c r="AH341" s="235"/>
      <c r="AI341" s="229"/>
      <c r="AJ341" s="204">
        <f>SUM(H340:H348,K340:K348,N340:N348,Q340:Q348,T340:T348,W340:W348,Z340:Z348,AC340:AC348,AF340:AF348)</f>
        <v>1000000</v>
      </c>
    </row>
    <row r="342" spans="1:36" ht="15.75" customHeight="1">
      <c r="A342" s="359"/>
      <c r="B342" s="367"/>
      <c r="C342" s="361"/>
      <c r="D342" s="363"/>
      <c r="E342" s="365"/>
      <c r="F342" s="367"/>
      <c r="G342" s="222" t="s">
        <v>30</v>
      </c>
      <c r="H342" s="234"/>
      <c r="I342" s="201">
        <f t="shared" si="270"/>
        <v>0</v>
      </c>
      <c r="J342" s="235"/>
      <c r="K342" s="234"/>
      <c r="L342" s="201">
        <f t="shared" si="271"/>
        <v>0</v>
      </c>
      <c r="M342" s="235"/>
      <c r="N342" s="234"/>
      <c r="O342" s="201">
        <f t="shared" si="272"/>
        <v>0</v>
      </c>
      <c r="P342" s="235"/>
      <c r="Q342" s="234"/>
      <c r="R342" s="201">
        <f>SUM(Q342)</f>
        <v>0</v>
      </c>
      <c r="S342" s="235"/>
      <c r="T342" s="234"/>
      <c r="U342" s="201">
        <f t="shared" si="274"/>
        <v>0</v>
      </c>
      <c r="V342" s="235"/>
      <c r="W342" s="234"/>
      <c r="X342" s="201">
        <f t="shared" si="275"/>
        <v>0</v>
      </c>
      <c r="Y342" s="254"/>
      <c r="Z342" s="234"/>
      <c r="AA342" s="201">
        <f t="shared" si="276"/>
        <v>0</v>
      </c>
      <c r="AB342" s="235"/>
      <c r="AC342" s="234"/>
      <c r="AD342" s="201">
        <f t="shared" si="277"/>
        <v>0</v>
      </c>
      <c r="AE342" s="235"/>
      <c r="AF342" s="234"/>
      <c r="AG342" s="201">
        <f t="shared" si="278"/>
        <v>0</v>
      </c>
      <c r="AH342" s="235"/>
      <c r="AI342" s="229"/>
      <c r="AJ342" s="205" t="s">
        <v>32</v>
      </c>
    </row>
    <row r="343" spans="1:36" ht="13.5" customHeight="1">
      <c r="A343" s="359"/>
      <c r="B343" s="367"/>
      <c r="C343" s="361"/>
      <c r="D343" s="363"/>
      <c r="E343" s="365"/>
      <c r="F343" s="367"/>
      <c r="G343" s="222" t="s">
        <v>31</v>
      </c>
      <c r="H343" s="234"/>
      <c r="I343" s="201">
        <f t="shared" si="270"/>
        <v>0</v>
      </c>
      <c r="J343" s="235"/>
      <c r="K343" s="234"/>
      <c r="L343" s="201">
        <f t="shared" si="271"/>
        <v>0</v>
      </c>
      <c r="M343" s="235"/>
      <c r="N343" s="234"/>
      <c r="O343" s="201">
        <f t="shared" si="272"/>
        <v>0</v>
      </c>
      <c r="P343" s="235"/>
      <c r="Q343" s="234"/>
      <c r="R343" s="201">
        <f t="shared" si="273"/>
        <v>0</v>
      </c>
      <c r="S343" s="235"/>
      <c r="T343" s="234"/>
      <c r="U343" s="201">
        <f t="shared" si="274"/>
        <v>0</v>
      </c>
      <c r="V343" s="235"/>
      <c r="W343" s="234"/>
      <c r="X343" s="201">
        <f t="shared" si="275"/>
        <v>0</v>
      </c>
      <c r="Y343" s="254"/>
      <c r="Z343" s="234"/>
      <c r="AA343" s="201">
        <f t="shared" si="276"/>
        <v>0</v>
      </c>
      <c r="AB343" s="235"/>
      <c r="AC343" s="234"/>
      <c r="AD343" s="201">
        <f t="shared" si="277"/>
        <v>0</v>
      </c>
      <c r="AE343" s="235"/>
      <c r="AF343" s="234"/>
      <c r="AG343" s="201">
        <f t="shared" si="278"/>
        <v>0</v>
      </c>
      <c r="AH343" s="235"/>
      <c r="AI343" s="229"/>
      <c r="AJ343" s="204">
        <f>SUM(I340:I348,L340:L348,O340:O348,R340:R348,U340:U348,X340:X348,AA340:AA348,AD340:AD348,AG340:AG348)</f>
        <v>800000</v>
      </c>
    </row>
    <row r="344" spans="1:36" ht="13.5" customHeight="1">
      <c r="A344" s="359"/>
      <c r="B344" s="367"/>
      <c r="C344" s="361"/>
      <c r="D344" s="363"/>
      <c r="E344" s="365"/>
      <c r="F344" s="367"/>
      <c r="G344" s="222" t="s">
        <v>33</v>
      </c>
      <c r="H344" s="234"/>
      <c r="I344" s="201">
        <f t="shared" si="270"/>
        <v>0</v>
      </c>
      <c r="J344" s="235"/>
      <c r="K344" s="234"/>
      <c r="L344" s="201">
        <f t="shared" si="271"/>
        <v>0</v>
      </c>
      <c r="M344" s="235"/>
      <c r="N344" s="234"/>
      <c r="O344" s="201">
        <f t="shared" si="272"/>
        <v>0</v>
      </c>
      <c r="P344" s="235"/>
      <c r="Q344" s="234"/>
      <c r="R344" s="201">
        <f t="shared" si="273"/>
        <v>0</v>
      </c>
      <c r="S344" s="235"/>
      <c r="T344" s="234"/>
      <c r="U344" s="201">
        <f t="shared" si="274"/>
        <v>0</v>
      </c>
      <c r="V344" s="235"/>
      <c r="W344" s="234"/>
      <c r="X344" s="201">
        <f t="shared" si="275"/>
        <v>0</v>
      </c>
      <c r="Y344" s="254"/>
      <c r="Z344" s="234"/>
      <c r="AA344" s="201">
        <f t="shared" si="276"/>
        <v>0</v>
      </c>
      <c r="AB344" s="235"/>
      <c r="AC344" s="234"/>
      <c r="AD344" s="201">
        <f t="shared" si="277"/>
        <v>0</v>
      </c>
      <c r="AE344" s="235"/>
      <c r="AF344" s="234"/>
      <c r="AG344" s="201">
        <f t="shared" si="278"/>
        <v>0</v>
      </c>
      <c r="AH344" s="235"/>
      <c r="AI344" s="229"/>
      <c r="AJ344" s="205" t="s">
        <v>36</v>
      </c>
    </row>
    <row r="345" spans="1:36" ht="13.5" customHeight="1">
      <c r="A345" s="359"/>
      <c r="B345" s="367"/>
      <c r="C345" s="361"/>
      <c r="D345" s="363"/>
      <c r="E345" s="365"/>
      <c r="F345" s="367"/>
      <c r="G345" s="222" t="s">
        <v>34</v>
      </c>
      <c r="H345" s="234"/>
      <c r="I345" s="201">
        <f t="shared" si="270"/>
        <v>0</v>
      </c>
      <c r="J345" s="235"/>
      <c r="K345" s="234"/>
      <c r="L345" s="201">
        <f t="shared" si="271"/>
        <v>0</v>
      </c>
      <c r="M345" s="235"/>
      <c r="N345" s="234"/>
      <c r="O345" s="201">
        <f t="shared" si="272"/>
        <v>0</v>
      </c>
      <c r="P345" s="235"/>
      <c r="Q345" s="234"/>
      <c r="R345" s="201">
        <f t="shared" si="273"/>
        <v>0</v>
      </c>
      <c r="S345" s="235"/>
      <c r="T345" s="234"/>
      <c r="U345" s="201">
        <f t="shared" si="274"/>
        <v>0</v>
      </c>
      <c r="V345" s="235"/>
      <c r="W345" s="234"/>
      <c r="X345" s="201">
        <f t="shared" si="275"/>
        <v>0</v>
      </c>
      <c r="Y345" s="254"/>
      <c r="Z345" s="234"/>
      <c r="AA345" s="201">
        <f t="shared" si="276"/>
        <v>0</v>
      </c>
      <c r="AB345" s="235"/>
      <c r="AC345" s="234"/>
      <c r="AD345" s="201">
        <f t="shared" si="277"/>
        <v>0</v>
      </c>
      <c r="AE345" s="235"/>
      <c r="AF345" s="234"/>
      <c r="AG345" s="201">
        <f t="shared" si="278"/>
        <v>0</v>
      </c>
      <c r="AH345" s="235"/>
      <c r="AI345" s="229"/>
      <c r="AJ345" s="204">
        <f>SUM(J340:J348,M340:M348,P340:P348,S340:S348,V340:V348,Y340:Y348,AB340:AB348,AE340:AE348,AH340:AH348)</f>
        <v>200000</v>
      </c>
    </row>
    <row r="346" spans="1:36" ht="13.5" customHeight="1">
      <c r="A346" s="359"/>
      <c r="B346" s="367"/>
      <c r="C346" s="361"/>
      <c r="D346" s="363"/>
      <c r="E346" s="365"/>
      <c r="F346" s="367"/>
      <c r="G346" s="222" t="s">
        <v>35</v>
      </c>
      <c r="H346" s="234"/>
      <c r="I346" s="201">
        <f t="shared" si="270"/>
        <v>0</v>
      </c>
      <c r="J346" s="235"/>
      <c r="K346" s="234"/>
      <c r="L346" s="201">
        <f t="shared" si="271"/>
        <v>0</v>
      </c>
      <c r="M346" s="235"/>
      <c r="N346" s="234"/>
      <c r="O346" s="201">
        <f t="shared" si="272"/>
        <v>0</v>
      </c>
      <c r="P346" s="235"/>
      <c r="Q346" s="234"/>
      <c r="R346" s="201">
        <f t="shared" si="273"/>
        <v>0</v>
      </c>
      <c r="S346" s="235"/>
      <c r="T346" s="234">
        <v>200000</v>
      </c>
      <c r="U346" s="201">
        <f t="shared" si="274"/>
        <v>0</v>
      </c>
      <c r="V346" s="235">
        <v>200000</v>
      </c>
      <c r="W346" s="234">
        <v>200000</v>
      </c>
      <c r="X346" s="201">
        <f t="shared" si="275"/>
        <v>200000</v>
      </c>
      <c r="Y346" s="254"/>
      <c r="Z346" s="234">
        <v>200000</v>
      </c>
      <c r="AA346" s="201">
        <f t="shared" si="276"/>
        <v>200000</v>
      </c>
      <c r="AB346" s="235"/>
      <c r="AC346" s="234">
        <v>200000</v>
      </c>
      <c r="AD346" s="201">
        <f t="shared" si="277"/>
        <v>200000</v>
      </c>
      <c r="AE346" s="235"/>
      <c r="AF346" s="234">
        <v>200000</v>
      </c>
      <c r="AG346" s="201">
        <f t="shared" si="278"/>
        <v>200000</v>
      </c>
      <c r="AH346" s="235"/>
      <c r="AI346" s="229"/>
      <c r="AJ346" s="205" t="s">
        <v>40</v>
      </c>
    </row>
    <row r="347" spans="1:36" ht="13.5" customHeight="1">
      <c r="A347" s="359"/>
      <c r="B347" s="367"/>
      <c r="C347" s="361"/>
      <c r="D347" s="363"/>
      <c r="E347" s="365"/>
      <c r="F347" s="367"/>
      <c r="G347" s="222" t="s">
        <v>37</v>
      </c>
      <c r="H347" s="234"/>
      <c r="I347" s="201">
        <f t="shared" si="270"/>
        <v>0</v>
      </c>
      <c r="J347" s="235"/>
      <c r="K347" s="234"/>
      <c r="L347" s="201">
        <f t="shared" si="271"/>
        <v>0</v>
      </c>
      <c r="M347" s="235"/>
      <c r="N347" s="234"/>
      <c r="O347" s="201">
        <f t="shared" si="272"/>
        <v>0</v>
      </c>
      <c r="P347" s="235"/>
      <c r="Q347" s="234"/>
      <c r="R347" s="201">
        <f t="shared" si="273"/>
        <v>0</v>
      </c>
      <c r="S347" s="235"/>
      <c r="T347" s="234"/>
      <c r="U347" s="201">
        <f t="shared" si="274"/>
        <v>0</v>
      </c>
      <c r="V347" s="235"/>
      <c r="W347" s="234"/>
      <c r="X347" s="201">
        <f t="shared" si="275"/>
        <v>0</v>
      </c>
      <c r="Y347" s="254"/>
      <c r="Z347" s="234"/>
      <c r="AA347" s="201">
        <f t="shared" si="276"/>
        <v>0</v>
      </c>
      <c r="AB347" s="235"/>
      <c r="AC347" s="234"/>
      <c r="AD347" s="201">
        <f t="shared" si="277"/>
        <v>0</v>
      </c>
      <c r="AE347" s="235"/>
      <c r="AF347" s="234"/>
      <c r="AG347" s="201">
        <f t="shared" si="278"/>
        <v>0</v>
      </c>
      <c r="AH347" s="235"/>
      <c r="AI347" s="229"/>
      <c r="AJ347" s="206">
        <f>AJ345/AJ341</f>
        <v>0.2</v>
      </c>
    </row>
    <row r="348" spans="1:36" ht="13.5" customHeight="1" thickBot="1">
      <c r="A348" s="360"/>
      <c r="B348" s="368"/>
      <c r="C348" s="362"/>
      <c r="D348" s="364"/>
      <c r="E348" s="366"/>
      <c r="F348" s="368"/>
      <c r="G348" s="223" t="s">
        <v>38</v>
      </c>
      <c r="H348" s="236"/>
      <c r="I348" s="207">
        <f t="shared" si="270"/>
        <v>0</v>
      </c>
      <c r="J348" s="237"/>
      <c r="K348" s="236"/>
      <c r="L348" s="207">
        <f t="shared" si="271"/>
        <v>0</v>
      </c>
      <c r="M348" s="237"/>
      <c r="N348" s="236"/>
      <c r="O348" s="207">
        <f t="shared" si="272"/>
        <v>0</v>
      </c>
      <c r="P348" s="237"/>
      <c r="Q348" s="236"/>
      <c r="R348" s="207">
        <f t="shared" si="273"/>
        <v>0</v>
      </c>
      <c r="S348" s="237"/>
      <c r="T348" s="236"/>
      <c r="U348" s="207">
        <f t="shared" si="274"/>
        <v>0</v>
      </c>
      <c r="V348" s="237"/>
      <c r="W348" s="236"/>
      <c r="X348" s="207">
        <f t="shared" si="275"/>
        <v>0</v>
      </c>
      <c r="Y348" s="255"/>
      <c r="Z348" s="236"/>
      <c r="AA348" s="207">
        <f t="shared" si="276"/>
        <v>0</v>
      </c>
      <c r="AB348" s="237"/>
      <c r="AC348" s="236"/>
      <c r="AD348" s="207">
        <f t="shared" si="277"/>
        <v>0</v>
      </c>
      <c r="AE348" s="237"/>
      <c r="AF348" s="236"/>
      <c r="AG348" s="207">
        <f t="shared" si="278"/>
        <v>0</v>
      </c>
      <c r="AH348" s="237"/>
      <c r="AI348" s="230"/>
      <c r="AJ348" s="208"/>
    </row>
    <row r="349" spans="1:36" ht="15" hidden="1" customHeight="1">
      <c r="A349" s="353" t="s">
        <v>17</v>
      </c>
      <c r="B349" s="355" t="s">
        <v>13</v>
      </c>
      <c r="C349" s="355" t="s">
        <v>14</v>
      </c>
      <c r="D349" s="355" t="s">
        <v>157</v>
      </c>
      <c r="E349" s="355" t="s">
        <v>16</v>
      </c>
      <c r="F349" s="347" t="s">
        <v>17</v>
      </c>
      <c r="G349" s="357" t="s">
        <v>18</v>
      </c>
      <c r="H349" s="351" t="s">
        <v>19</v>
      </c>
      <c r="I349" s="347" t="s">
        <v>20</v>
      </c>
      <c r="J349" s="349" t="s">
        <v>21</v>
      </c>
      <c r="K349" s="351" t="s">
        <v>19</v>
      </c>
      <c r="L349" s="347" t="s">
        <v>20</v>
      </c>
      <c r="M349" s="349" t="s">
        <v>21</v>
      </c>
      <c r="N349" s="351" t="s">
        <v>19</v>
      </c>
      <c r="O349" s="347" t="s">
        <v>20</v>
      </c>
      <c r="P349" s="349" t="s">
        <v>21</v>
      </c>
      <c r="Q349" s="351" t="s">
        <v>19</v>
      </c>
      <c r="R349" s="347" t="s">
        <v>20</v>
      </c>
      <c r="S349" s="349" t="s">
        <v>21</v>
      </c>
      <c r="T349" s="351" t="s">
        <v>19</v>
      </c>
      <c r="U349" s="347" t="s">
        <v>20</v>
      </c>
      <c r="V349" s="349" t="s">
        <v>21</v>
      </c>
      <c r="W349" s="351" t="s">
        <v>19</v>
      </c>
      <c r="X349" s="347" t="s">
        <v>20</v>
      </c>
      <c r="Y349" s="369" t="s">
        <v>21</v>
      </c>
      <c r="Z349" s="351" t="s">
        <v>19</v>
      </c>
      <c r="AA349" s="347" t="s">
        <v>20</v>
      </c>
      <c r="AB349" s="349" t="s">
        <v>21</v>
      </c>
      <c r="AC349" s="351" t="s">
        <v>19</v>
      </c>
      <c r="AD349" s="347" t="s">
        <v>20</v>
      </c>
      <c r="AE349" s="349" t="s">
        <v>21</v>
      </c>
      <c r="AF349" s="351" t="s">
        <v>19</v>
      </c>
      <c r="AG349" s="347" t="s">
        <v>20</v>
      </c>
      <c r="AH349" s="349" t="s">
        <v>21</v>
      </c>
      <c r="AI349" s="371" t="s">
        <v>19</v>
      </c>
      <c r="AJ349" s="379" t="s">
        <v>22</v>
      </c>
    </row>
    <row r="350" spans="1:36" ht="15" hidden="1" customHeight="1">
      <c r="A350" s="354"/>
      <c r="B350" s="356"/>
      <c r="C350" s="356"/>
      <c r="D350" s="356"/>
      <c r="E350" s="356"/>
      <c r="F350" s="348"/>
      <c r="G350" s="358"/>
      <c r="H350" s="352"/>
      <c r="I350" s="348"/>
      <c r="J350" s="350"/>
      <c r="K350" s="352"/>
      <c r="L350" s="348"/>
      <c r="M350" s="350"/>
      <c r="N350" s="352"/>
      <c r="O350" s="348"/>
      <c r="P350" s="350"/>
      <c r="Q350" s="352"/>
      <c r="R350" s="348"/>
      <c r="S350" s="350"/>
      <c r="T350" s="352"/>
      <c r="U350" s="348"/>
      <c r="V350" s="350"/>
      <c r="W350" s="352"/>
      <c r="X350" s="348"/>
      <c r="Y350" s="370"/>
      <c r="Z350" s="352"/>
      <c r="AA350" s="348"/>
      <c r="AB350" s="350"/>
      <c r="AC350" s="352"/>
      <c r="AD350" s="348"/>
      <c r="AE350" s="350"/>
      <c r="AF350" s="352"/>
      <c r="AG350" s="348"/>
      <c r="AH350" s="350"/>
      <c r="AI350" s="372"/>
      <c r="AJ350" s="380"/>
    </row>
    <row r="351" spans="1:36" ht="15" hidden="1" customHeight="1">
      <c r="A351" s="359" t="s">
        <v>208</v>
      </c>
      <c r="B351" s="367" t="s">
        <v>252</v>
      </c>
      <c r="C351" s="361">
        <v>2086</v>
      </c>
      <c r="D351" s="363" t="s">
        <v>253</v>
      </c>
      <c r="E351" s="365" t="s">
        <v>254</v>
      </c>
      <c r="F351" s="367" t="s">
        <v>208</v>
      </c>
      <c r="G351" s="222" t="s">
        <v>27</v>
      </c>
      <c r="H351" s="234"/>
      <c r="I351" s="201">
        <f t="shared" ref="I351:I359" si="279">H351-J351</f>
        <v>0</v>
      </c>
      <c r="J351" s="235"/>
      <c r="K351" s="234"/>
      <c r="L351" s="201">
        <f t="shared" ref="L351:L359" si="280">K351-M351</f>
        <v>0</v>
      </c>
      <c r="M351" s="235"/>
      <c r="N351" s="234"/>
      <c r="O351" s="201">
        <f t="shared" ref="O351:O359" si="281">N351-P351</f>
        <v>0</v>
      </c>
      <c r="P351" s="235"/>
      <c r="Q351" s="234"/>
      <c r="R351" s="201">
        <f t="shared" ref="R351:R359" si="282">Q351-S351</f>
        <v>0</v>
      </c>
      <c r="S351" s="235"/>
      <c r="T351" s="234"/>
      <c r="U351" s="201">
        <f t="shared" ref="U351:U359" si="283">T351-V351</f>
        <v>0</v>
      </c>
      <c r="V351" s="235"/>
      <c r="W351" s="234"/>
      <c r="X351" s="201">
        <f t="shared" ref="X351:X359" si="284">W351-Y351</f>
        <v>0</v>
      </c>
      <c r="Y351" s="254"/>
      <c r="Z351" s="234"/>
      <c r="AA351" s="201">
        <f t="shared" ref="AA351:AA359" si="285">Z351-AB351</f>
        <v>0</v>
      </c>
      <c r="AB351" s="235"/>
      <c r="AC351" s="234"/>
      <c r="AD351" s="201">
        <f t="shared" ref="AD351:AD359" si="286">AC351-AE351</f>
        <v>0</v>
      </c>
      <c r="AE351" s="235"/>
      <c r="AF351" s="234"/>
      <c r="AG351" s="201">
        <f t="shared" ref="AG351:AG359" si="287">AF351-AH351</f>
        <v>0</v>
      </c>
      <c r="AH351" s="235"/>
      <c r="AI351" s="229"/>
      <c r="AJ351" s="203" t="s">
        <v>28</v>
      </c>
    </row>
    <row r="352" spans="1:36" hidden="1">
      <c r="A352" s="359"/>
      <c r="B352" s="367"/>
      <c r="C352" s="361"/>
      <c r="D352" s="363"/>
      <c r="E352" s="365"/>
      <c r="F352" s="367"/>
      <c r="G352" s="222" t="s">
        <v>29</v>
      </c>
      <c r="H352" s="234"/>
      <c r="I352" s="201">
        <f t="shared" si="279"/>
        <v>0</v>
      </c>
      <c r="J352" s="235"/>
      <c r="K352" s="234"/>
      <c r="L352" s="201">
        <f t="shared" si="280"/>
        <v>0</v>
      </c>
      <c r="M352" s="235"/>
      <c r="N352" s="234"/>
      <c r="O352" s="201">
        <f t="shared" si="281"/>
        <v>0</v>
      </c>
      <c r="P352" s="235"/>
      <c r="Q352" s="234"/>
      <c r="R352" s="201">
        <f t="shared" si="282"/>
        <v>0</v>
      </c>
      <c r="S352" s="235"/>
      <c r="T352" s="234"/>
      <c r="U352" s="201">
        <f t="shared" si="283"/>
        <v>0</v>
      </c>
      <c r="V352" s="235"/>
      <c r="W352" s="234"/>
      <c r="X352" s="201">
        <f t="shared" si="284"/>
        <v>0</v>
      </c>
      <c r="Y352" s="254"/>
      <c r="Z352" s="234"/>
      <c r="AA352" s="201">
        <f t="shared" si="285"/>
        <v>0</v>
      </c>
      <c r="AB352" s="235"/>
      <c r="AC352" s="234"/>
      <c r="AD352" s="201">
        <f t="shared" si="286"/>
        <v>0</v>
      </c>
      <c r="AE352" s="235"/>
      <c r="AF352" s="234"/>
      <c r="AG352" s="201">
        <f t="shared" si="287"/>
        <v>0</v>
      </c>
      <c r="AH352" s="235"/>
      <c r="AI352" s="229"/>
      <c r="AJ352" s="204">
        <f>SUM(H351:H359,K351:K359,N351:N359,Q351:Q359,T351:T359,W351:W359,Z351:Z359,AC351:AC359,AF351:AF359)</f>
        <v>631682</v>
      </c>
    </row>
    <row r="353" spans="1:36" hidden="1">
      <c r="A353" s="359"/>
      <c r="B353" s="367"/>
      <c r="C353" s="361"/>
      <c r="D353" s="363"/>
      <c r="E353" s="365"/>
      <c r="F353" s="367"/>
      <c r="G353" s="222" t="s">
        <v>30</v>
      </c>
      <c r="H353" s="234">
        <v>164972</v>
      </c>
      <c r="I353" s="201">
        <f t="shared" si="279"/>
        <v>0</v>
      </c>
      <c r="J353" s="235">
        <v>164972</v>
      </c>
      <c r="K353" s="234"/>
      <c r="L353" s="201">
        <f t="shared" si="280"/>
        <v>0</v>
      </c>
      <c r="M353" s="235"/>
      <c r="N353" s="234"/>
      <c r="O353" s="201">
        <f t="shared" si="281"/>
        <v>0</v>
      </c>
      <c r="P353" s="235"/>
      <c r="Q353" s="234">
        <v>466710</v>
      </c>
      <c r="R353" s="201">
        <f t="shared" si="282"/>
        <v>0</v>
      </c>
      <c r="S353" s="235">
        <v>466710</v>
      </c>
      <c r="T353" s="234"/>
      <c r="U353" s="201">
        <f t="shared" si="283"/>
        <v>0</v>
      </c>
      <c r="V353" s="235"/>
      <c r="W353" s="234"/>
      <c r="X353" s="201">
        <f t="shared" si="284"/>
        <v>0</v>
      </c>
      <c r="Y353" s="254"/>
      <c r="Z353" s="234"/>
      <c r="AA353" s="201">
        <f t="shared" si="285"/>
        <v>0</v>
      </c>
      <c r="AB353" s="235"/>
      <c r="AC353" s="234"/>
      <c r="AD353" s="201">
        <f t="shared" si="286"/>
        <v>0</v>
      </c>
      <c r="AE353" s="235"/>
      <c r="AF353" s="234"/>
      <c r="AG353" s="201">
        <f t="shared" si="287"/>
        <v>0</v>
      </c>
      <c r="AH353" s="235"/>
      <c r="AI353" s="229"/>
      <c r="AJ353" s="205" t="s">
        <v>32</v>
      </c>
    </row>
    <row r="354" spans="1:36" hidden="1">
      <c r="A354" s="359"/>
      <c r="B354" s="367"/>
      <c r="C354" s="361"/>
      <c r="D354" s="363"/>
      <c r="E354" s="365"/>
      <c r="F354" s="367"/>
      <c r="G354" s="222" t="s">
        <v>31</v>
      </c>
      <c r="H354" s="234"/>
      <c r="I354" s="201">
        <f t="shared" si="279"/>
        <v>0</v>
      </c>
      <c r="J354" s="235"/>
      <c r="K354" s="234"/>
      <c r="L354" s="201">
        <f t="shared" si="280"/>
        <v>0</v>
      </c>
      <c r="M354" s="235"/>
      <c r="N354" s="234"/>
      <c r="O354" s="201">
        <f t="shared" si="281"/>
        <v>0</v>
      </c>
      <c r="P354" s="235"/>
      <c r="Q354" s="234"/>
      <c r="R354" s="201">
        <f t="shared" si="282"/>
        <v>0</v>
      </c>
      <c r="S354" s="235"/>
      <c r="T354" s="234"/>
      <c r="U354" s="201">
        <f t="shared" si="283"/>
        <v>0</v>
      </c>
      <c r="V354" s="235"/>
      <c r="W354" s="234"/>
      <c r="X354" s="201">
        <f t="shared" si="284"/>
        <v>0</v>
      </c>
      <c r="Y354" s="254"/>
      <c r="Z354" s="234"/>
      <c r="AA354" s="201">
        <f t="shared" si="285"/>
        <v>0</v>
      </c>
      <c r="AB354" s="235"/>
      <c r="AC354" s="234"/>
      <c r="AD354" s="201">
        <f t="shared" si="286"/>
        <v>0</v>
      </c>
      <c r="AE354" s="235"/>
      <c r="AF354" s="234"/>
      <c r="AG354" s="201">
        <f t="shared" si="287"/>
        <v>0</v>
      </c>
      <c r="AH354" s="235"/>
      <c r="AI354" s="229"/>
      <c r="AJ354" s="204">
        <f>SUM(I351:I359,L351:L359,O351:O359,R351:R359,U351:U359,X351:X359,AA351:AA359,AD351:AD359,AG351:AG359)</f>
        <v>0</v>
      </c>
    </row>
    <row r="355" spans="1:36" hidden="1">
      <c r="A355" s="359"/>
      <c r="B355" s="367"/>
      <c r="C355" s="361"/>
      <c r="D355" s="363"/>
      <c r="E355" s="365"/>
      <c r="F355" s="367"/>
      <c r="G355" s="222" t="s">
        <v>33</v>
      </c>
      <c r="H355" s="234"/>
      <c r="I355" s="201">
        <f t="shared" si="279"/>
        <v>0</v>
      </c>
      <c r="J355" s="235"/>
      <c r="K355" s="234"/>
      <c r="L355" s="201">
        <f t="shared" si="280"/>
        <v>0</v>
      </c>
      <c r="M355" s="235"/>
      <c r="N355" s="234"/>
      <c r="O355" s="201">
        <f t="shared" si="281"/>
        <v>0</v>
      </c>
      <c r="P355" s="235"/>
      <c r="Q355" s="234"/>
      <c r="R355" s="201">
        <f t="shared" si="282"/>
        <v>0</v>
      </c>
      <c r="S355" s="235"/>
      <c r="T355" s="234"/>
      <c r="U355" s="201">
        <f t="shared" si="283"/>
        <v>0</v>
      </c>
      <c r="V355" s="235"/>
      <c r="W355" s="234"/>
      <c r="X355" s="201">
        <f t="shared" si="284"/>
        <v>0</v>
      </c>
      <c r="Y355" s="254"/>
      <c r="Z355" s="234"/>
      <c r="AA355" s="201">
        <f t="shared" si="285"/>
        <v>0</v>
      </c>
      <c r="AB355" s="235"/>
      <c r="AC355" s="234"/>
      <c r="AD355" s="201">
        <f t="shared" si="286"/>
        <v>0</v>
      </c>
      <c r="AE355" s="235"/>
      <c r="AF355" s="234"/>
      <c r="AG355" s="201">
        <f t="shared" si="287"/>
        <v>0</v>
      </c>
      <c r="AH355" s="235"/>
      <c r="AI355" s="229"/>
      <c r="AJ355" s="205" t="s">
        <v>36</v>
      </c>
    </row>
    <row r="356" spans="1:36" hidden="1">
      <c r="A356" s="359"/>
      <c r="B356" s="367"/>
      <c r="C356" s="361"/>
      <c r="D356" s="363"/>
      <c r="E356" s="365"/>
      <c r="F356" s="367"/>
      <c r="G356" s="222" t="s">
        <v>34</v>
      </c>
      <c r="H356" s="234"/>
      <c r="I356" s="201">
        <f t="shared" si="279"/>
        <v>0</v>
      </c>
      <c r="J356" s="235"/>
      <c r="K356" s="234"/>
      <c r="L356" s="201">
        <f t="shared" si="280"/>
        <v>0</v>
      </c>
      <c r="M356" s="235"/>
      <c r="N356" s="234"/>
      <c r="O356" s="201">
        <f t="shared" si="281"/>
        <v>0</v>
      </c>
      <c r="P356" s="235"/>
      <c r="Q356" s="234"/>
      <c r="R356" s="201">
        <f t="shared" si="282"/>
        <v>0</v>
      </c>
      <c r="S356" s="235"/>
      <c r="T356" s="234"/>
      <c r="U356" s="201">
        <f t="shared" si="283"/>
        <v>0</v>
      </c>
      <c r="V356" s="235"/>
      <c r="W356" s="234"/>
      <c r="X356" s="201">
        <f t="shared" si="284"/>
        <v>0</v>
      </c>
      <c r="Y356" s="254"/>
      <c r="Z356" s="234"/>
      <c r="AA356" s="201">
        <f t="shared" si="285"/>
        <v>0</v>
      </c>
      <c r="AB356" s="235"/>
      <c r="AC356" s="234"/>
      <c r="AD356" s="201">
        <f t="shared" si="286"/>
        <v>0</v>
      </c>
      <c r="AE356" s="235"/>
      <c r="AF356" s="234"/>
      <c r="AG356" s="201">
        <f t="shared" si="287"/>
        <v>0</v>
      </c>
      <c r="AH356" s="235"/>
      <c r="AI356" s="229"/>
      <c r="AJ356" s="204">
        <f>SUM(J351:J359,M351:M359,P351:P359,S351:S359,V351:V359,Y351:Y359,AB351:AB359,AE351:AE359,AH351:AH359)</f>
        <v>631682</v>
      </c>
    </row>
    <row r="357" spans="1:36" hidden="1">
      <c r="A357" s="359"/>
      <c r="B357" s="367"/>
      <c r="C357" s="361"/>
      <c r="D357" s="363"/>
      <c r="E357" s="365"/>
      <c r="F357" s="367"/>
      <c r="G357" s="222" t="s">
        <v>35</v>
      </c>
      <c r="H357" s="234"/>
      <c r="I357" s="201">
        <f t="shared" si="279"/>
        <v>0</v>
      </c>
      <c r="J357" s="235"/>
      <c r="K357" s="234"/>
      <c r="L357" s="201">
        <f t="shared" si="280"/>
        <v>0</v>
      </c>
      <c r="M357" s="235"/>
      <c r="N357" s="234"/>
      <c r="O357" s="201">
        <f t="shared" si="281"/>
        <v>0</v>
      </c>
      <c r="P357" s="235"/>
      <c r="Q357" s="234"/>
      <c r="R357" s="201">
        <f t="shared" si="282"/>
        <v>0</v>
      </c>
      <c r="S357" s="235"/>
      <c r="T357" s="234"/>
      <c r="U357" s="201">
        <f t="shared" si="283"/>
        <v>0</v>
      </c>
      <c r="V357" s="235"/>
      <c r="W357" s="234"/>
      <c r="X357" s="201">
        <f t="shared" si="284"/>
        <v>0</v>
      </c>
      <c r="Y357" s="254"/>
      <c r="Z357" s="234"/>
      <c r="AA357" s="201">
        <f t="shared" si="285"/>
        <v>0</v>
      </c>
      <c r="AB357" s="235"/>
      <c r="AC357" s="234"/>
      <c r="AD357" s="201">
        <f t="shared" si="286"/>
        <v>0</v>
      </c>
      <c r="AE357" s="235"/>
      <c r="AF357" s="234"/>
      <c r="AG357" s="201">
        <f t="shared" si="287"/>
        <v>0</v>
      </c>
      <c r="AH357" s="235"/>
      <c r="AI357" s="229"/>
      <c r="AJ357" s="205" t="s">
        <v>40</v>
      </c>
    </row>
    <row r="358" spans="1:36" hidden="1">
      <c r="A358" s="359"/>
      <c r="B358" s="367"/>
      <c r="C358" s="361"/>
      <c r="D358" s="363"/>
      <c r="E358" s="365"/>
      <c r="F358" s="367"/>
      <c r="G358" s="222" t="s">
        <v>37</v>
      </c>
      <c r="H358" s="234"/>
      <c r="I358" s="201">
        <f t="shared" si="279"/>
        <v>0</v>
      </c>
      <c r="J358" s="235"/>
      <c r="K358" s="234"/>
      <c r="L358" s="201">
        <f t="shared" si="280"/>
        <v>0</v>
      </c>
      <c r="M358" s="235"/>
      <c r="N358" s="234"/>
      <c r="O358" s="201">
        <f t="shared" si="281"/>
        <v>0</v>
      </c>
      <c r="P358" s="235"/>
      <c r="Q358" s="234"/>
      <c r="R358" s="201">
        <f t="shared" si="282"/>
        <v>0</v>
      </c>
      <c r="S358" s="235"/>
      <c r="T358" s="234"/>
      <c r="U358" s="201">
        <f t="shared" si="283"/>
        <v>0</v>
      </c>
      <c r="V358" s="235"/>
      <c r="W358" s="234"/>
      <c r="X358" s="201">
        <f t="shared" si="284"/>
        <v>0</v>
      </c>
      <c r="Y358" s="254"/>
      <c r="Z358" s="234"/>
      <c r="AA358" s="201">
        <f t="shared" si="285"/>
        <v>0</v>
      </c>
      <c r="AB358" s="235"/>
      <c r="AC358" s="234"/>
      <c r="AD358" s="201">
        <f t="shared" si="286"/>
        <v>0</v>
      </c>
      <c r="AE358" s="235"/>
      <c r="AF358" s="234"/>
      <c r="AG358" s="201">
        <f t="shared" si="287"/>
        <v>0</v>
      </c>
      <c r="AH358" s="235"/>
      <c r="AI358" s="229"/>
      <c r="AJ358" s="206">
        <f>AJ356/AJ352</f>
        <v>1</v>
      </c>
    </row>
    <row r="359" spans="1:36" ht="15.75" hidden="1" thickBot="1">
      <c r="A359" s="360"/>
      <c r="B359" s="368"/>
      <c r="C359" s="362"/>
      <c r="D359" s="364"/>
      <c r="E359" s="366"/>
      <c r="F359" s="368"/>
      <c r="G359" s="223" t="s">
        <v>38</v>
      </c>
      <c r="H359" s="236"/>
      <c r="I359" s="207">
        <f t="shared" si="279"/>
        <v>0</v>
      </c>
      <c r="J359" s="237"/>
      <c r="K359" s="236"/>
      <c r="L359" s="207">
        <f t="shared" si="280"/>
        <v>0</v>
      </c>
      <c r="M359" s="237"/>
      <c r="N359" s="236"/>
      <c r="O359" s="207">
        <f t="shared" si="281"/>
        <v>0</v>
      </c>
      <c r="P359" s="237"/>
      <c r="Q359" s="236"/>
      <c r="R359" s="207">
        <f t="shared" si="282"/>
        <v>0</v>
      </c>
      <c r="S359" s="237"/>
      <c r="T359" s="236"/>
      <c r="U359" s="207">
        <f t="shared" si="283"/>
        <v>0</v>
      </c>
      <c r="V359" s="237"/>
      <c r="W359" s="236"/>
      <c r="X359" s="207">
        <f t="shared" si="284"/>
        <v>0</v>
      </c>
      <c r="Y359" s="255"/>
      <c r="Z359" s="236"/>
      <c r="AA359" s="207">
        <f t="shared" si="285"/>
        <v>0</v>
      </c>
      <c r="AB359" s="237"/>
      <c r="AC359" s="236"/>
      <c r="AD359" s="207">
        <f t="shared" si="286"/>
        <v>0</v>
      </c>
      <c r="AE359" s="237"/>
      <c r="AF359" s="236"/>
      <c r="AG359" s="207">
        <f t="shared" si="287"/>
        <v>0</v>
      </c>
      <c r="AH359" s="237"/>
      <c r="AI359" s="230"/>
      <c r="AJ359" s="208"/>
    </row>
    <row r="360" spans="1:36" ht="15" hidden="1" customHeight="1">
      <c r="A360" s="353" t="s">
        <v>17</v>
      </c>
      <c r="B360" s="355" t="s">
        <v>13</v>
      </c>
      <c r="C360" s="355" t="s">
        <v>14</v>
      </c>
      <c r="D360" s="355" t="s">
        <v>157</v>
      </c>
      <c r="E360" s="355" t="s">
        <v>16</v>
      </c>
      <c r="F360" s="347" t="s">
        <v>17</v>
      </c>
      <c r="G360" s="357" t="s">
        <v>18</v>
      </c>
      <c r="H360" s="351" t="s">
        <v>19</v>
      </c>
      <c r="I360" s="347" t="s">
        <v>20</v>
      </c>
      <c r="J360" s="349" t="s">
        <v>21</v>
      </c>
      <c r="K360" s="351" t="s">
        <v>19</v>
      </c>
      <c r="L360" s="347" t="s">
        <v>20</v>
      </c>
      <c r="M360" s="349" t="s">
        <v>21</v>
      </c>
      <c r="N360" s="351" t="s">
        <v>19</v>
      </c>
      <c r="O360" s="347" t="s">
        <v>20</v>
      </c>
      <c r="P360" s="349" t="s">
        <v>21</v>
      </c>
      <c r="Q360" s="351" t="s">
        <v>19</v>
      </c>
      <c r="R360" s="347" t="s">
        <v>20</v>
      </c>
      <c r="S360" s="349" t="s">
        <v>21</v>
      </c>
      <c r="T360" s="351" t="s">
        <v>19</v>
      </c>
      <c r="U360" s="347" t="s">
        <v>20</v>
      </c>
      <c r="V360" s="349" t="s">
        <v>21</v>
      </c>
      <c r="W360" s="351" t="s">
        <v>19</v>
      </c>
      <c r="X360" s="347" t="s">
        <v>20</v>
      </c>
      <c r="Y360" s="369" t="s">
        <v>21</v>
      </c>
      <c r="Z360" s="351" t="s">
        <v>19</v>
      </c>
      <c r="AA360" s="347" t="s">
        <v>20</v>
      </c>
      <c r="AB360" s="349" t="s">
        <v>21</v>
      </c>
      <c r="AC360" s="351" t="s">
        <v>19</v>
      </c>
      <c r="AD360" s="347" t="s">
        <v>20</v>
      </c>
      <c r="AE360" s="349" t="s">
        <v>21</v>
      </c>
      <c r="AF360" s="351" t="s">
        <v>19</v>
      </c>
      <c r="AG360" s="347" t="s">
        <v>20</v>
      </c>
      <c r="AH360" s="349" t="s">
        <v>21</v>
      </c>
      <c r="AI360" s="371" t="s">
        <v>19</v>
      </c>
      <c r="AJ360" s="379" t="s">
        <v>22</v>
      </c>
    </row>
    <row r="361" spans="1:36" ht="15" hidden="1" customHeight="1">
      <c r="A361" s="354"/>
      <c r="B361" s="356"/>
      <c r="C361" s="356"/>
      <c r="D361" s="356"/>
      <c r="E361" s="356"/>
      <c r="F361" s="348"/>
      <c r="G361" s="358"/>
      <c r="H361" s="352"/>
      <c r="I361" s="348"/>
      <c r="J361" s="350"/>
      <c r="K361" s="352"/>
      <c r="L361" s="348"/>
      <c r="M361" s="350"/>
      <c r="N361" s="352"/>
      <c r="O361" s="348"/>
      <c r="P361" s="350"/>
      <c r="Q361" s="352"/>
      <c r="R361" s="348"/>
      <c r="S361" s="350"/>
      <c r="T361" s="352"/>
      <c r="U361" s="348"/>
      <c r="V361" s="350"/>
      <c r="W361" s="352"/>
      <c r="X361" s="348"/>
      <c r="Y361" s="370"/>
      <c r="Z361" s="352"/>
      <c r="AA361" s="348"/>
      <c r="AB361" s="350"/>
      <c r="AC361" s="352"/>
      <c r="AD361" s="348"/>
      <c r="AE361" s="350"/>
      <c r="AF361" s="352"/>
      <c r="AG361" s="348"/>
      <c r="AH361" s="350"/>
      <c r="AI361" s="372"/>
      <c r="AJ361" s="380"/>
    </row>
    <row r="362" spans="1:36" ht="15" hidden="1" customHeight="1">
      <c r="A362" s="359" t="s">
        <v>208</v>
      </c>
      <c r="B362" s="367" t="s">
        <v>255</v>
      </c>
      <c r="C362" s="361">
        <v>2087</v>
      </c>
      <c r="D362" s="363" t="s">
        <v>256</v>
      </c>
      <c r="E362" s="365" t="s">
        <v>257</v>
      </c>
      <c r="F362" s="367" t="s">
        <v>208</v>
      </c>
      <c r="G362" s="222" t="s">
        <v>27</v>
      </c>
      <c r="H362" s="234"/>
      <c r="I362" s="201">
        <f t="shared" ref="I362:I370" si="288">H362-J362</f>
        <v>0</v>
      </c>
      <c r="J362" s="235"/>
      <c r="K362" s="234"/>
      <c r="L362" s="201">
        <f t="shared" ref="L362:L370" si="289">K362-M362</f>
        <v>0</v>
      </c>
      <c r="M362" s="235"/>
      <c r="N362" s="234"/>
      <c r="O362" s="201">
        <f t="shared" ref="O362:O370" si="290">N362-P362</f>
        <v>0</v>
      </c>
      <c r="P362" s="235"/>
      <c r="Q362" s="234"/>
      <c r="R362" s="201">
        <f t="shared" ref="R362:R370" si="291">Q362-S362</f>
        <v>0</v>
      </c>
      <c r="S362" s="235"/>
      <c r="T362" s="234"/>
      <c r="U362" s="201">
        <f t="shared" ref="U362:U370" si="292">T362-V362</f>
        <v>0</v>
      </c>
      <c r="V362" s="235"/>
      <c r="W362" s="234"/>
      <c r="X362" s="201">
        <f t="shared" ref="X362:X370" si="293">W362-Y362</f>
        <v>0</v>
      </c>
      <c r="Y362" s="254"/>
      <c r="Z362" s="234"/>
      <c r="AA362" s="201">
        <f t="shared" ref="AA362:AA370" si="294">Z362-AB362</f>
        <v>0</v>
      </c>
      <c r="AB362" s="235"/>
      <c r="AC362" s="234"/>
      <c r="AD362" s="201">
        <f t="shared" ref="AD362:AD370" si="295">AC362-AE362</f>
        <v>0</v>
      </c>
      <c r="AE362" s="235"/>
      <c r="AF362" s="234"/>
      <c r="AG362" s="201">
        <f t="shared" ref="AG362:AG370" si="296">AF362-AH362</f>
        <v>0</v>
      </c>
      <c r="AH362" s="235"/>
      <c r="AI362" s="229"/>
      <c r="AJ362" s="203" t="s">
        <v>28</v>
      </c>
    </row>
    <row r="363" spans="1:36" hidden="1">
      <c r="A363" s="359"/>
      <c r="B363" s="367"/>
      <c r="C363" s="361"/>
      <c r="D363" s="363"/>
      <c r="E363" s="365"/>
      <c r="F363" s="367"/>
      <c r="G363" s="222" t="s">
        <v>29</v>
      </c>
      <c r="H363" s="234"/>
      <c r="I363" s="201">
        <f t="shared" si="288"/>
        <v>0</v>
      </c>
      <c r="J363" s="235"/>
      <c r="K363" s="234"/>
      <c r="L363" s="201">
        <f t="shared" si="289"/>
        <v>0</v>
      </c>
      <c r="M363" s="235"/>
      <c r="N363" s="234"/>
      <c r="O363" s="201">
        <f t="shared" si="290"/>
        <v>0</v>
      </c>
      <c r="P363" s="235"/>
      <c r="Q363" s="234"/>
      <c r="R363" s="201">
        <f t="shared" si="291"/>
        <v>0</v>
      </c>
      <c r="S363" s="235"/>
      <c r="T363" s="234"/>
      <c r="U363" s="201">
        <f t="shared" si="292"/>
        <v>0</v>
      </c>
      <c r="V363" s="235"/>
      <c r="W363" s="234"/>
      <c r="X363" s="201">
        <f t="shared" si="293"/>
        <v>0</v>
      </c>
      <c r="Y363" s="254"/>
      <c r="Z363" s="234"/>
      <c r="AA363" s="201">
        <f t="shared" si="294"/>
        <v>0</v>
      </c>
      <c r="AB363" s="235"/>
      <c r="AC363" s="234"/>
      <c r="AD363" s="201">
        <f t="shared" si="295"/>
        <v>0</v>
      </c>
      <c r="AE363" s="235"/>
      <c r="AF363" s="234"/>
      <c r="AG363" s="201">
        <f t="shared" si="296"/>
        <v>0</v>
      </c>
      <c r="AH363" s="235"/>
      <c r="AI363" s="229"/>
      <c r="AJ363" s="204">
        <f>SUM(H362:H370,K362:K370,N362:N370,Q362:Q370,T362:T370,W362:W370,Z362:Z370,AC362:AC370,AF362:AF370)</f>
        <v>901878</v>
      </c>
    </row>
    <row r="364" spans="1:36" hidden="1">
      <c r="A364" s="359"/>
      <c r="B364" s="367"/>
      <c r="C364" s="361"/>
      <c r="D364" s="363"/>
      <c r="E364" s="365"/>
      <c r="F364" s="367"/>
      <c r="G364" s="222" t="s">
        <v>30</v>
      </c>
      <c r="H364" s="234">
        <v>110064</v>
      </c>
      <c r="I364" s="201">
        <f t="shared" si="288"/>
        <v>1100</v>
      </c>
      <c r="J364" s="235">
        <v>108964</v>
      </c>
      <c r="K364" s="234"/>
      <c r="L364" s="201">
        <f t="shared" si="289"/>
        <v>0</v>
      </c>
      <c r="M364" s="235"/>
      <c r="N364" s="234"/>
      <c r="O364" s="201">
        <f t="shared" si="290"/>
        <v>0</v>
      </c>
      <c r="P364" s="235"/>
      <c r="Q364" s="234">
        <v>791814</v>
      </c>
      <c r="R364" s="201">
        <f t="shared" si="291"/>
        <v>263814</v>
      </c>
      <c r="S364" s="235">
        <v>528000</v>
      </c>
      <c r="T364" s="234"/>
      <c r="U364" s="201">
        <f t="shared" si="292"/>
        <v>0</v>
      </c>
      <c r="V364" s="235"/>
      <c r="W364" s="234"/>
      <c r="X364" s="201">
        <f t="shared" si="293"/>
        <v>0</v>
      </c>
      <c r="Y364" s="254"/>
      <c r="Z364" s="234"/>
      <c r="AA364" s="201">
        <f t="shared" si="294"/>
        <v>0</v>
      </c>
      <c r="AB364" s="235"/>
      <c r="AC364" s="234"/>
      <c r="AD364" s="201">
        <f t="shared" si="295"/>
        <v>0</v>
      </c>
      <c r="AE364" s="235"/>
      <c r="AF364" s="234"/>
      <c r="AG364" s="201">
        <f t="shared" si="296"/>
        <v>0</v>
      </c>
      <c r="AH364" s="235"/>
      <c r="AI364" s="229"/>
      <c r="AJ364" s="205" t="s">
        <v>32</v>
      </c>
    </row>
    <row r="365" spans="1:36" hidden="1">
      <c r="A365" s="359"/>
      <c r="B365" s="367"/>
      <c r="C365" s="361"/>
      <c r="D365" s="363"/>
      <c r="E365" s="365"/>
      <c r="F365" s="367"/>
      <c r="G365" s="222" t="s">
        <v>31</v>
      </c>
      <c r="H365" s="234"/>
      <c r="I365" s="201">
        <f t="shared" si="288"/>
        <v>0</v>
      </c>
      <c r="J365" s="235"/>
      <c r="K365" s="234"/>
      <c r="L365" s="201">
        <f t="shared" si="289"/>
        <v>0</v>
      </c>
      <c r="M365" s="235"/>
      <c r="N365" s="234"/>
      <c r="O365" s="201">
        <f t="shared" si="290"/>
        <v>0</v>
      </c>
      <c r="P365" s="235"/>
      <c r="Q365" s="234"/>
      <c r="R365" s="201">
        <f t="shared" si="291"/>
        <v>0</v>
      </c>
      <c r="S365" s="235"/>
      <c r="T365" s="234"/>
      <c r="U365" s="201">
        <f t="shared" si="292"/>
        <v>0</v>
      </c>
      <c r="V365" s="235"/>
      <c r="W365" s="234"/>
      <c r="X365" s="201">
        <f t="shared" si="293"/>
        <v>0</v>
      </c>
      <c r="Y365" s="254"/>
      <c r="Z365" s="234"/>
      <c r="AA365" s="201">
        <f t="shared" si="294"/>
        <v>0</v>
      </c>
      <c r="AB365" s="235"/>
      <c r="AC365" s="234"/>
      <c r="AD365" s="201">
        <f t="shared" si="295"/>
        <v>0</v>
      </c>
      <c r="AE365" s="235"/>
      <c r="AF365" s="234"/>
      <c r="AG365" s="201">
        <f t="shared" si="296"/>
        <v>0</v>
      </c>
      <c r="AH365" s="235"/>
      <c r="AI365" s="229"/>
      <c r="AJ365" s="204">
        <f>SUM(I362:I370,L362:L370,O362:O370,R362:R370,U362:U370,X362:X370,AA362:AA370,AD362:AD370,AG362:AG370)</f>
        <v>264914</v>
      </c>
    </row>
    <row r="366" spans="1:36" hidden="1">
      <c r="A366" s="359"/>
      <c r="B366" s="367"/>
      <c r="C366" s="361"/>
      <c r="D366" s="363"/>
      <c r="E366" s="365"/>
      <c r="F366" s="367"/>
      <c r="G366" s="222" t="s">
        <v>33</v>
      </c>
      <c r="H366" s="234"/>
      <c r="I366" s="201">
        <f t="shared" si="288"/>
        <v>0</v>
      </c>
      <c r="J366" s="235"/>
      <c r="K366" s="234"/>
      <c r="L366" s="201">
        <f t="shared" si="289"/>
        <v>0</v>
      </c>
      <c r="M366" s="235"/>
      <c r="N366" s="234"/>
      <c r="O366" s="201">
        <f t="shared" si="290"/>
        <v>0</v>
      </c>
      <c r="P366" s="235"/>
      <c r="Q366" s="234"/>
      <c r="R366" s="201">
        <f t="shared" si="291"/>
        <v>0</v>
      </c>
      <c r="S366" s="235"/>
      <c r="T366" s="234"/>
      <c r="U366" s="201">
        <f t="shared" si="292"/>
        <v>0</v>
      </c>
      <c r="V366" s="235"/>
      <c r="W366" s="234"/>
      <c r="X366" s="201">
        <f t="shared" si="293"/>
        <v>0</v>
      </c>
      <c r="Y366" s="254"/>
      <c r="Z366" s="234"/>
      <c r="AA366" s="201">
        <f t="shared" si="294"/>
        <v>0</v>
      </c>
      <c r="AB366" s="235"/>
      <c r="AC366" s="234"/>
      <c r="AD366" s="201">
        <f t="shared" si="295"/>
        <v>0</v>
      </c>
      <c r="AE366" s="235"/>
      <c r="AF366" s="234"/>
      <c r="AG366" s="201">
        <f t="shared" si="296"/>
        <v>0</v>
      </c>
      <c r="AH366" s="235"/>
      <c r="AI366" s="229"/>
      <c r="AJ366" s="205" t="s">
        <v>36</v>
      </c>
    </row>
    <row r="367" spans="1:36" hidden="1">
      <c r="A367" s="359"/>
      <c r="B367" s="367"/>
      <c r="C367" s="361"/>
      <c r="D367" s="363"/>
      <c r="E367" s="365"/>
      <c r="F367" s="367"/>
      <c r="G367" s="222" t="s">
        <v>34</v>
      </c>
      <c r="H367" s="234"/>
      <c r="I367" s="201">
        <f t="shared" si="288"/>
        <v>0</v>
      </c>
      <c r="J367" s="235"/>
      <c r="K367" s="234"/>
      <c r="L367" s="201">
        <f t="shared" si="289"/>
        <v>0</v>
      </c>
      <c r="M367" s="235"/>
      <c r="N367" s="234"/>
      <c r="O367" s="201">
        <f t="shared" si="290"/>
        <v>0</v>
      </c>
      <c r="P367" s="235"/>
      <c r="Q367" s="234"/>
      <c r="R367" s="201">
        <f t="shared" si="291"/>
        <v>0</v>
      </c>
      <c r="S367" s="235"/>
      <c r="T367" s="234"/>
      <c r="U367" s="201">
        <f t="shared" si="292"/>
        <v>0</v>
      </c>
      <c r="V367" s="235"/>
      <c r="W367" s="234"/>
      <c r="X367" s="201">
        <f t="shared" si="293"/>
        <v>0</v>
      </c>
      <c r="Y367" s="254"/>
      <c r="Z367" s="234"/>
      <c r="AA367" s="201">
        <f t="shared" si="294"/>
        <v>0</v>
      </c>
      <c r="AB367" s="235"/>
      <c r="AC367" s="234"/>
      <c r="AD367" s="201">
        <f t="shared" si="295"/>
        <v>0</v>
      </c>
      <c r="AE367" s="235"/>
      <c r="AF367" s="234"/>
      <c r="AG367" s="201">
        <f t="shared" si="296"/>
        <v>0</v>
      </c>
      <c r="AH367" s="235"/>
      <c r="AI367" s="229"/>
      <c r="AJ367" s="204">
        <f>SUM(J362:J370,M362:M370,P362:P370,S362:S370,V362:V370,Y362:Y370,AB362:AB370,AE362:AE370,AH362:AH370)</f>
        <v>636964</v>
      </c>
    </row>
    <row r="368" spans="1:36" hidden="1">
      <c r="A368" s="359"/>
      <c r="B368" s="367"/>
      <c r="C368" s="361"/>
      <c r="D368" s="363"/>
      <c r="E368" s="365"/>
      <c r="F368" s="367"/>
      <c r="G368" s="222" t="s">
        <v>35</v>
      </c>
      <c r="H368" s="234"/>
      <c r="I368" s="201">
        <f t="shared" si="288"/>
        <v>0</v>
      </c>
      <c r="J368" s="235"/>
      <c r="K368" s="234"/>
      <c r="L368" s="201">
        <f t="shared" si="289"/>
        <v>0</v>
      </c>
      <c r="M368" s="235"/>
      <c r="N368" s="234"/>
      <c r="O368" s="201">
        <f t="shared" si="290"/>
        <v>0</v>
      </c>
      <c r="P368" s="235"/>
      <c r="Q368" s="234"/>
      <c r="R368" s="201">
        <f t="shared" si="291"/>
        <v>0</v>
      </c>
      <c r="S368" s="235"/>
      <c r="T368" s="234"/>
      <c r="U368" s="201">
        <f t="shared" si="292"/>
        <v>0</v>
      </c>
      <c r="V368" s="235"/>
      <c r="W368" s="234"/>
      <c r="X368" s="201">
        <f t="shared" si="293"/>
        <v>0</v>
      </c>
      <c r="Y368" s="254"/>
      <c r="Z368" s="234"/>
      <c r="AA368" s="201">
        <f t="shared" si="294"/>
        <v>0</v>
      </c>
      <c r="AB368" s="235"/>
      <c r="AC368" s="234"/>
      <c r="AD368" s="201">
        <f t="shared" si="295"/>
        <v>0</v>
      </c>
      <c r="AE368" s="235"/>
      <c r="AF368" s="234"/>
      <c r="AG368" s="201">
        <f t="shared" si="296"/>
        <v>0</v>
      </c>
      <c r="AH368" s="235"/>
      <c r="AI368" s="229"/>
      <c r="AJ368" s="205" t="s">
        <v>40</v>
      </c>
    </row>
    <row r="369" spans="1:36" hidden="1">
      <c r="A369" s="359"/>
      <c r="B369" s="367"/>
      <c r="C369" s="361"/>
      <c r="D369" s="363"/>
      <c r="E369" s="365"/>
      <c r="F369" s="367"/>
      <c r="G369" s="222" t="s">
        <v>37</v>
      </c>
      <c r="H369" s="234"/>
      <c r="I369" s="201">
        <f t="shared" si="288"/>
        <v>0</v>
      </c>
      <c r="J369" s="235"/>
      <c r="K369" s="234"/>
      <c r="L369" s="201">
        <f t="shared" si="289"/>
        <v>0</v>
      </c>
      <c r="M369" s="235"/>
      <c r="N369" s="234"/>
      <c r="O369" s="201">
        <f t="shared" si="290"/>
        <v>0</v>
      </c>
      <c r="P369" s="235"/>
      <c r="Q369" s="234"/>
      <c r="R369" s="201">
        <f t="shared" si="291"/>
        <v>0</v>
      </c>
      <c r="S369" s="235"/>
      <c r="T369" s="234"/>
      <c r="U369" s="201">
        <f t="shared" si="292"/>
        <v>0</v>
      </c>
      <c r="V369" s="235"/>
      <c r="W369" s="234"/>
      <c r="X369" s="201">
        <f t="shared" si="293"/>
        <v>0</v>
      </c>
      <c r="Y369" s="254"/>
      <c r="Z369" s="234"/>
      <c r="AA369" s="201">
        <f t="shared" si="294"/>
        <v>0</v>
      </c>
      <c r="AB369" s="235"/>
      <c r="AC369" s="234"/>
      <c r="AD369" s="201">
        <f t="shared" si="295"/>
        <v>0</v>
      </c>
      <c r="AE369" s="235"/>
      <c r="AF369" s="234"/>
      <c r="AG369" s="201">
        <f t="shared" si="296"/>
        <v>0</v>
      </c>
      <c r="AH369" s="235"/>
      <c r="AI369" s="229"/>
      <c r="AJ369" s="206">
        <f>AJ367/AJ363</f>
        <v>0.70626404014733701</v>
      </c>
    </row>
    <row r="370" spans="1:36" ht="15.75" hidden="1" thickBot="1">
      <c r="A370" s="360"/>
      <c r="B370" s="368"/>
      <c r="C370" s="362"/>
      <c r="D370" s="364"/>
      <c r="E370" s="366"/>
      <c r="F370" s="368"/>
      <c r="G370" s="223" t="s">
        <v>38</v>
      </c>
      <c r="H370" s="236"/>
      <c r="I370" s="207">
        <f t="shared" si="288"/>
        <v>0</v>
      </c>
      <c r="J370" s="237"/>
      <c r="K370" s="236"/>
      <c r="L370" s="207">
        <f t="shared" si="289"/>
        <v>0</v>
      </c>
      <c r="M370" s="237"/>
      <c r="N370" s="236"/>
      <c r="O370" s="207">
        <f t="shared" si="290"/>
        <v>0</v>
      </c>
      <c r="P370" s="237"/>
      <c r="Q370" s="236"/>
      <c r="R370" s="207">
        <f t="shared" si="291"/>
        <v>0</v>
      </c>
      <c r="S370" s="237"/>
      <c r="T370" s="236"/>
      <c r="U370" s="207">
        <f t="shared" si="292"/>
        <v>0</v>
      </c>
      <c r="V370" s="237"/>
      <c r="W370" s="236"/>
      <c r="X370" s="207">
        <f t="shared" si="293"/>
        <v>0</v>
      </c>
      <c r="Y370" s="255"/>
      <c r="Z370" s="236"/>
      <c r="AA370" s="207">
        <f t="shared" si="294"/>
        <v>0</v>
      </c>
      <c r="AB370" s="237"/>
      <c r="AC370" s="236"/>
      <c r="AD370" s="207">
        <f t="shared" si="295"/>
        <v>0</v>
      </c>
      <c r="AE370" s="237"/>
      <c r="AF370" s="236"/>
      <c r="AG370" s="207">
        <f t="shared" si="296"/>
        <v>0</v>
      </c>
      <c r="AH370" s="237"/>
      <c r="AI370" s="230"/>
      <c r="AJ370" s="208"/>
    </row>
    <row r="371" spans="1:36" ht="15" hidden="1" customHeight="1">
      <c r="A371" s="353" t="s">
        <v>17</v>
      </c>
      <c r="B371" s="355" t="s">
        <v>13</v>
      </c>
      <c r="C371" s="355" t="s">
        <v>14</v>
      </c>
      <c r="D371" s="355" t="s">
        <v>157</v>
      </c>
      <c r="E371" s="355" t="s">
        <v>16</v>
      </c>
      <c r="F371" s="347" t="s">
        <v>17</v>
      </c>
      <c r="G371" s="357" t="s">
        <v>18</v>
      </c>
      <c r="H371" s="351" t="s">
        <v>19</v>
      </c>
      <c r="I371" s="347" t="s">
        <v>20</v>
      </c>
      <c r="J371" s="349" t="s">
        <v>21</v>
      </c>
      <c r="K371" s="351" t="s">
        <v>19</v>
      </c>
      <c r="L371" s="347" t="s">
        <v>20</v>
      </c>
      <c r="M371" s="349" t="s">
        <v>21</v>
      </c>
      <c r="N371" s="351" t="s">
        <v>19</v>
      </c>
      <c r="O371" s="347" t="s">
        <v>20</v>
      </c>
      <c r="P371" s="349" t="s">
        <v>21</v>
      </c>
      <c r="Q371" s="351" t="s">
        <v>19</v>
      </c>
      <c r="R371" s="347" t="s">
        <v>20</v>
      </c>
      <c r="S371" s="349" t="s">
        <v>21</v>
      </c>
      <c r="T371" s="351" t="s">
        <v>19</v>
      </c>
      <c r="U371" s="347" t="s">
        <v>20</v>
      </c>
      <c r="V371" s="349" t="s">
        <v>21</v>
      </c>
      <c r="W371" s="351" t="s">
        <v>19</v>
      </c>
      <c r="X371" s="347" t="s">
        <v>20</v>
      </c>
      <c r="Y371" s="369" t="s">
        <v>21</v>
      </c>
      <c r="Z371" s="351" t="s">
        <v>19</v>
      </c>
      <c r="AA371" s="347" t="s">
        <v>20</v>
      </c>
      <c r="AB371" s="349" t="s">
        <v>21</v>
      </c>
      <c r="AC371" s="351" t="s">
        <v>19</v>
      </c>
      <c r="AD371" s="347" t="s">
        <v>20</v>
      </c>
      <c r="AE371" s="349" t="s">
        <v>21</v>
      </c>
      <c r="AF371" s="351" t="s">
        <v>19</v>
      </c>
      <c r="AG371" s="347" t="s">
        <v>20</v>
      </c>
      <c r="AH371" s="349" t="s">
        <v>21</v>
      </c>
      <c r="AI371" s="371" t="s">
        <v>19</v>
      </c>
      <c r="AJ371" s="379" t="s">
        <v>22</v>
      </c>
    </row>
    <row r="372" spans="1:36" ht="15" hidden="1" customHeight="1">
      <c r="A372" s="354"/>
      <c r="B372" s="356"/>
      <c r="C372" s="356"/>
      <c r="D372" s="356"/>
      <c r="E372" s="356"/>
      <c r="F372" s="348"/>
      <c r="G372" s="358"/>
      <c r="H372" s="352"/>
      <c r="I372" s="348"/>
      <c r="J372" s="350"/>
      <c r="K372" s="352"/>
      <c r="L372" s="348"/>
      <c r="M372" s="350"/>
      <c r="N372" s="352"/>
      <c r="O372" s="348"/>
      <c r="P372" s="350"/>
      <c r="Q372" s="352"/>
      <c r="R372" s="348"/>
      <c r="S372" s="350"/>
      <c r="T372" s="352"/>
      <c r="U372" s="348"/>
      <c r="V372" s="350"/>
      <c r="W372" s="352"/>
      <c r="X372" s="348"/>
      <c r="Y372" s="370"/>
      <c r="Z372" s="352"/>
      <c r="AA372" s="348"/>
      <c r="AB372" s="350"/>
      <c r="AC372" s="352"/>
      <c r="AD372" s="348"/>
      <c r="AE372" s="350"/>
      <c r="AF372" s="352"/>
      <c r="AG372" s="348"/>
      <c r="AH372" s="350"/>
      <c r="AI372" s="372"/>
      <c r="AJ372" s="380"/>
    </row>
    <row r="373" spans="1:36" ht="15" hidden="1" customHeight="1">
      <c r="A373" s="359" t="s">
        <v>208</v>
      </c>
      <c r="B373" s="367" t="s">
        <v>258</v>
      </c>
      <c r="C373" s="361">
        <v>2092</v>
      </c>
      <c r="D373" s="363" t="s">
        <v>259</v>
      </c>
      <c r="E373" s="365" t="s">
        <v>260</v>
      </c>
      <c r="F373" s="367" t="s">
        <v>208</v>
      </c>
      <c r="G373" s="222" t="s">
        <v>27</v>
      </c>
      <c r="H373" s="234"/>
      <c r="I373" s="201">
        <f t="shared" ref="I373:I381" si="297">H373-J373</f>
        <v>0</v>
      </c>
      <c r="J373" s="235"/>
      <c r="K373" s="234"/>
      <c r="L373" s="201">
        <f t="shared" ref="L373:L381" si="298">K373-M373</f>
        <v>0</v>
      </c>
      <c r="M373" s="235"/>
      <c r="N373" s="234"/>
      <c r="O373" s="201">
        <f t="shared" ref="O373:O381" si="299">N373-P373</f>
        <v>0</v>
      </c>
      <c r="P373" s="235"/>
      <c r="Q373" s="234"/>
      <c r="R373" s="201">
        <f t="shared" ref="R373:R381" si="300">Q373-S373</f>
        <v>0</v>
      </c>
      <c r="S373" s="235"/>
      <c r="T373" s="234"/>
      <c r="U373" s="201">
        <f t="shared" ref="U373:U381" si="301">T373-V373</f>
        <v>0</v>
      </c>
      <c r="V373" s="235"/>
      <c r="W373" s="234"/>
      <c r="X373" s="201">
        <f t="shared" ref="X373:X381" si="302">W373-Y373</f>
        <v>0</v>
      </c>
      <c r="Y373" s="254"/>
      <c r="Z373" s="234"/>
      <c r="AA373" s="201">
        <f t="shared" ref="AA373:AA381" si="303">Z373-AB373</f>
        <v>0</v>
      </c>
      <c r="AB373" s="235"/>
      <c r="AC373" s="234"/>
      <c r="AD373" s="201">
        <f t="shared" ref="AD373:AD381" si="304">AC373-AE373</f>
        <v>0</v>
      </c>
      <c r="AE373" s="235"/>
      <c r="AF373" s="234"/>
      <c r="AG373" s="201">
        <f t="shared" ref="AG373:AG381" si="305">AF373-AH373</f>
        <v>0</v>
      </c>
      <c r="AH373" s="235"/>
      <c r="AI373" s="229"/>
      <c r="AJ373" s="203" t="s">
        <v>28</v>
      </c>
    </row>
    <row r="374" spans="1:36" hidden="1">
      <c r="A374" s="359"/>
      <c r="B374" s="367"/>
      <c r="C374" s="361"/>
      <c r="D374" s="363"/>
      <c r="E374" s="365"/>
      <c r="F374" s="367"/>
      <c r="G374" s="222" t="s">
        <v>29</v>
      </c>
      <c r="H374" s="234"/>
      <c r="I374" s="201">
        <f t="shared" si="297"/>
        <v>0</v>
      </c>
      <c r="J374" s="235"/>
      <c r="K374" s="234"/>
      <c r="L374" s="201">
        <f t="shared" si="298"/>
        <v>0</v>
      </c>
      <c r="M374" s="235"/>
      <c r="N374" s="234"/>
      <c r="O374" s="201">
        <f t="shared" si="299"/>
        <v>0</v>
      </c>
      <c r="P374" s="235"/>
      <c r="Q374" s="234"/>
      <c r="R374" s="201">
        <f t="shared" si="300"/>
        <v>0</v>
      </c>
      <c r="S374" s="235"/>
      <c r="T374" s="234"/>
      <c r="U374" s="201">
        <f t="shared" si="301"/>
        <v>0</v>
      </c>
      <c r="V374" s="235"/>
      <c r="W374" s="234"/>
      <c r="X374" s="201">
        <f t="shared" si="302"/>
        <v>0</v>
      </c>
      <c r="Y374" s="254"/>
      <c r="Z374" s="234"/>
      <c r="AA374" s="201">
        <f t="shared" si="303"/>
        <v>0</v>
      </c>
      <c r="AB374" s="235"/>
      <c r="AC374" s="234"/>
      <c r="AD374" s="201">
        <f t="shared" si="304"/>
        <v>0</v>
      </c>
      <c r="AE374" s="235"/>
      <c r="AF374" s="234"/>
      <c r="AG374" s="201">
        <f t="shared" si="305"/>
        <v>0</v>
      </c>
      <c r="AH374" s="235"/>
      <c r="AI374" s="229"/>
      <c r="AJ374" s="204">
        <f>SUM(H373:H381,K373:K381,N373:N381,Q373:Q381,T373:T381,W373:W381,Z373:Z381,AC373:AC381,AF373:AF381)</f>
        <v>745431</v>
      </c>
    </row>
    <row r="375" spans="1:36" hidden="1">
      <c r="A375" s="359"/>
      <c r="B375" s="367"/>
      <c r="C375" s="361"/>
      <c r="D375" s="363"/>
      <c r="E375" s="365"/>
      <c r="F375" s="367"/>
      <c r="G375" s="222" t="s">
        <v>30</v>
      </c>
      <c r="H375" s="234">
        <v>98602</v>
      </c>
      <c r="I375" s="201">
        <f t="shared" si="297"/>
        <v>9200</v>
      </c>
      <c r="J375" s="235">
        <v>89402</v>
      </c>
      <c r="K375" s="234"/>
      <c r="L375" s="201">
        <f t="shared" si="298"/>
        <v>0</v>
      </c>
      <c r="M375" s="235"/>
      <c r="N375" s="234"/>
      <c r="O375" s="201">
        <f t="shared" si="299"/>
        <v>0</v>
      </c>
      <c r="P375" s="235"/>
      <c r="Q375" s="234">
        <v>146829</v>
      </c>
      <c r="R375" s="201">
        <f t="shared" si="300"/>
        <v>0</v>
      </c>
      <c r="S375" s="235">
        <v>146829</v>
      </c>
      <c r="T375" s="234"/>
      <c r="U375" s="201">
        <f t="shared" si="301"/>
        <v>0</v>
      </c>
      <c r="V375" s="235"/>
      <c r="W375" s="234"/>
      <c r="X375" s="201">
        <f t="shared" si="302"/>
        <v>0</v>
      </c>
      <c r="Y375" s="254"/>
      <c r="Z375" s="234"/>
      <c r="AA375" s="201">
        <f t="shared" si="303"/>
        <v>0</v>
      </c>
      <c r="AB375" s="235"/>
      <c r="AC375" s="234"/>
      <c r="AD375" s="201">
        <f t="shared" si="304"/>
        <v>0</v>
      </c>
      <c r="AE375" s="235"/>
      <c r="AF375" s="234"/>
      <c r="AG375" s="201">
        <f t="shared" si="305"/>
        <v>0</v>
      </c>
      <c r="AH375" s="235"/>
      <c r="AI375" s="229"/>
      <c r="AJ375" s="205" t="s">
        <v>32</v>
      </c>
    </row>
    <row r="376" spans="1:36" hidden="1">
      <c r="A376" s="359"/>
      <c r="B376" s="367"/>
      <c r="C376" s="361"/>
      <c r="D376" s="363"/>
      <c r="E376" s="365"/>
      <c r="F376" s="367"/>
      <c r="G376" s="222" t="s">
        <v>31</v>
      </c>
      <c r="H376" s="234">
        <v>500000</v>
      </c>
      <c r="I376" s="201">
        <f t="shared" si="297"/>
        <v>0</v>
      </c>
      <c r="J376" s="235">
        <v>500000</v>
      </c>
      <c r="K376" s="234"/>
      <c r="L376" s="201">
        <f t="shared" si="298"/>
        <v>0</v>
      </c>
      <c r="M376" s="235"/>
      <c r="N376" s="234"/>
      <c r="O376" s="201">
        <f t="shared" si="299"/>
        <v>0</v>
      </c>
      <c r="P376" s="235"/>
      <c r="Q376" s="234"/>
      <c r="R376" s="201">
        <f t="shared" si="300"/>
        <v>0</v>
      </c>
      <c r="S376" s="235"/>
      <c r="T376" s="234"/>
      <c r="U376" s="201">
        <f t="shared" si="301"/>
        <v>0</v>
      </c>
      <c r="V376" s="235"/>
      <c r="W376" s="234"/>
      <c r="X376" s="201">
        <f t="shared" si="302"/>
        <v>0</v>
      </c>
      <c r="Y376" s="254"/>
      <c r="Z376" s="234"/>
      <c r="AA376" s="201">
        <f t="shared" si="303"/>
        <v>0</v>
      </c>
      <c r="AB376" s="235"/>
      <c r="AC376" s="234"/>
      <c r="AD376" s="201">
        <f t="shared" si="304"/>
        <v>0</v>
      </c>
      <c r="AE376" s="235"/>
      <c r="AF376" s="234"/>
      <c r="AG376" s="201">
        <f t="shared" si="305"/>
        <v>0</v>
      </c>
      <c r="AH376" s="235"/>
      <c r="AI376" s="229"/>
      <c r="AJ376" s="204">
        <f>SUM(I373:I381,L373:L381,O373:O381,R373:R381,U373:U381,X373:X381,AA373:AA381,AD373:AD381,AG373:AG381)</f>
        <v>9200</v>
      </c>
    </row>
    <row r="377" spans="1:36" hidden="1">
      <c r="A377" s="359"/>
      <c r="B377" s="367"/>
      <c r="C377" s="361"/>
      <c r="D377" s="363"/>
      <c r="E377" s="365"/>
      <c r="F377" s="367"/>
      <c r="G377" s="222" t="s">
        <v>33</v>
      </c>
      <c r="H377" s="234"/>
      <c r="I377" s="201">
        <f t="shared" si="297"/>
        <v>0</v>
      </c>
      <c r="J377" s="235"/>
      <c r="K377" s="234"/>
      <c r="L377" s="201">
        <f t="shared" si="298"/>
        <v>0</v>
      </c>
      <c r="M377" s="235"/>
      <c r="N377" s="234"/>
      <c r="O377" s="201">
        <f t="shared" si="299"/>
        <v>0</v>
      </c>
      <c r="P377" s="235"/>
      <c r="Q377" s="234"/>
      <c r="R377" s="201">
        <f t="shared" si="300"/>
        <v>0</v>
      </c>
      <c r="S377" s="235"/>
      <c r="T377" s="234"/>
      <c r="U377" s="201">
        <f t="shared" si="301"/>
        <v>0</v>
      </c>
      <c r="V377" s="235"/>
      <c r="W377" s="234"/>
      <c r="X377" s="201">
        <f t="shared" si="302"/>
        <v>0</v>
      </c>
      <c r="Y377" s="254"/>
      <c r="Z377" s="234"/>
      <c r="AA377" s="201">
        <f t="shared" si="303"/>
        <v>0</v>
      </c>
      <c r="AB377" s="235"/>
      <c r="AC377" s="234"/>
      <c r="AD377" s="201">
        <f t="shared" si="304"/>
        <v>0</v>
      </c>
      <c r="AE377" s="235"/>
      <c r="AF377" s="234"/>
      <c r="AG377" s="201">
        <f t="shared" si="305"/>
        <v>0</v>
      </c>
      <c r="AH377" s="235"/>
      <c r="AI377" s="229"/>
      <c r="AJ377" s="205" t="s">
        <v>36</v>
      </c>
    </row>
    <row r="378" spans="1:36" hidden="1">
      <c r="A378" s="359"/>
      <c r="B378" s="367"/>
      <c r="C378" s="361"/>
      <c r="D378" s="363"/>
      <c r="E378" s="365"/>
      <c r="F378" s="367"/>
      <c r="G378" s="222" t="s">
        <v>34</v>
      </c>
      <c r="H378" s="234"/>
      <c r="I378" s="201">
        <f t="shared" si="297"/>
        <v>0</v>
      </c>
      <c r="J378" s="235"/>
      <c r="K378" s="234"/>
      <c r="L378" s="201">
        <f t="shared" si="298"/>
        <v>0</v>
      </c>
      <c r="M378" s="235"/>
      <c r="N378" s="234"/>
      <c r="O378" s="201">
        <f t="shared" si="299"/>
        <v>0</v>
      </c>
      <c r="P378" s="235"/>
      <c r="Q378" s="234"/>
      <c r="R378" s="201">
        <f t="shared" si="300"/>
        <v>0</v>
      </c>
      <c r="S378" s="235"/>
      <c r="T378" s="234"/>
      <c r="U378" s="201">
        <f t="shared" si="301"/>
        <v>0</v>
      </c>
      <c r="V378" s="235"/>
      <c r="W378" s="234"/>
      <c r="X378" s="201">
        <f t="shared" si="302"/>
        <v>0</v>
      </c>
      <c r="Y378" s="254"/>
      <c r="Z378" s="234"/>
      <c r="AA378" s="201">
        <f t="shared" si="303"/>
        <v>0</v>
      </c>
      <c r="AB378" s="235"/>
      <c r="AC378" s="234"/>
      <c r="AD378" s="201">
        <f t="shared" si="304"/>
        <v>0</v>
      </c>
      <c r="AE378" s="235"/>
      <c r="AF378" s="234"/>
      <c r="AG378" s="201">
        <f t="shared" si="305"/>
        <v>0</v>
      </c>
      <c r="AH378" s="235"/>
      <c r="AI378" s="229"/>
      <c r="AJ378" s="204">
        <f>SUM(J373:J381,M373:M381,P373:P381,S373:S381,V373:V381,Y373:Y381,AB373:AB381,AE373:AE381,AH373:AH381)</f>
        <v>736231</v>
      </c>
    </row>
    <row r="379" spans="1:36" hidden="1">
      <c r="A379" s="359"/>
      <c r="B379" s="367"/>
      <c r="C379" s="361"/>
      <c r="D379" s="363"/>
      <c r="E379" s="365"/>
      <c r="F379" s="367"/>
      <c r="G379" s="222" t="s">
        <v>35</v>
      </c>
      <c r="H379" s="234"/>
      <c r="I379" s="201">
        <f t="shared" si="297"/>
        <v>0</v>
      </c>
      <c r="J379" s="235"/>
      <c r="K379" s="234"/>
      <c r="L379" s="201">
        <f t="shared" si="298"/>
        <v>0</v>
      </c>
      <c r="M379" s="235"/>
      <c r="N379" s="234"/>
      <c r="O379" s="201">
        <f t="shared" si="299"/>
        <v>0</v>
      </c>
      <c r="P379" s="235"/>
      <c r="Q379" s="234"/>
      <c r="R379" s="201">
        <f t="shared" si="300"/>
        <v>0</v>
      </c>
      <c r="S379" s="235"/>
      <c r="T379" s="234"/>
      <c r="U379" s="201">
        <f t="shared" si="301"/>
        <v>0</v>
      </c>
      <c r="V379" s="235"/>
      <c r="W379" s="234"/>
      <c r="X379" s="201">
        <f t="shared" si="302"/>
        <v>0</v>
      </c>
      <c r="Y379" s="254"/>
      <c r="Z379" s="234"/>
      <c r="AA379" s="201">
        <f t="shared" si="303"/>
        <v>0</v>
      </c>
      <c r="AB379" s="235"/>
      <c r="AC379" s="234"/>
      <c r="AD379" s="201">
        <f t="shared" si="304"/>
        <v>0</v>
      </c>
      <c r="AE379" s="235"/>
      <c r="AF379" s="234"/>
      <c r="AG379" s="201">
        <f t="shared" si="305"/>
        <v>0</v>
      </c>
      <c r="AH379" s="235"/>
      <c r="AI379" s="229"/>
      <c r="AJ379" s="205" t="s">
        <v>40</v>
      </c>
    </row>
    <row r="380" spans="1:36" hidden="1">
      <c r="A380" s="359"/>
      <c r="B380" s="367"/>
      <c r="C380" s="361"/>
      <c r="D380" s="363"/>
      <c r="E380" s="365"/>
      <c r="F380" s="367"/>
      <c r="G380" s="222" t="s">
        <v>37</v>
      </c>
      <c r="H380" s="234"/>
      <c r="I380" s="201">
        <f t="shared" si="297"/>
        <v>0</v>
      </c>
      <c r="J380" s="235"/>
      <c r="K380" s="234"/>
      <c r="L380" s="201">
        <f t="shared" si="298"/>
        <v>0</v>
      </c>
      <c r="M380" s="235"/>
      <c r="N380" s="234"/>
      <c r="O380" s="201">
        <f t="shared" si="299"/>
        <v>0</v>
      </c>
      <c r="P380" s="235"/>
      <c r="Q380" s="234"/>
      <c r="R380" s="201">
        <f t="shared" si="300"/>
        <v>0</v>
      </c>
      <c r="S380" s="235"/>
      <c r="T380" s="234"/>
      <c r="U380" s="201">
        <f t="shared" si="301"/>
        <v>0</v>
      </c>
      <c r="V380" s="235"/>
      <c r="W380" s="234"/>
      <c r="X380" s="201">
        <f t="shared" si="302"/>
        <v>0</v>
      </c>
      <c r="Y380" s="254"/>
      <c r="Z380" s="234"/>
      <c r="AA380" s="201">
        <f t="shared" si="303"/>
        <v>0</v>
      </c>
      <c r="AB380" s="235"/>
      <c r="AC380" s="234"/>
      <c r="AD380" s="201">
        <f t="shared" si="304"/>
        <v>0</v>
      </c>
      <c r="AE380" s="235"/>
      <c r="AF380" s="234"/>
      <c r="AG380" s="201">
        <f t="shared" si="305"/>
        <v>0</v>
      </c>
      <c r="AH380" s="235"/>
      <c r="AI380" s="229"/>
      <c r="AJ380" s="206">
        <f>AJ378/AJ374</f>
        <v>0.98765814676341601</v>
      </c>
    </row>
    <row r="381" spans="1:36" ht="15.75" hidden="1" thickBot="1">
      <c r="A381" s="360"/>
      <c r="B381" s="368"/>
      <c r="C381" s="362"/>
      <c r="D381" s="364"/>
      <c r="E381" s="366"/>
      <c r="F381" s="368"/>
      <c r="G381" s="223" t="s">
        <v>38</v>
      </c>
      <c r="H381" s="236"/>
      <c r="I381" s="207">
        <f t="shared" si="297"/>
        <v>0</v>
      </c>
      <c r="J381" s="237"/>
      <c r="K381" s="236"/>
      <c r="L381" s="207">
        <f t="shared" si="298"/>
        <v>0</v>
      </c>
      <c r="M381" s="237"/>
      <c r="N381" s="236"/>
      <c r="O381" s="207">
        <f t="shared" si="299"/>
        <v>0</v>
      </c>
      <c r="P381" s="237"/>
      <c r="Q381" s="236"/>
      <c r="R381" s="207">
        <f t="shared" si="300"/>
        <v>0</v>
      </c>
      <c r="S381" s="237"/>
      <c r="T381" s="236"/>
      <c r="U381" s="207">
        <f t="shared" si="301"/>
        <v>0</v>
      </c>
      <c r="V381" s="237"/>
      <c r="W381" s="236"/>
      <c r="X381" s="207">
        <f t="shared" si="302"/>
        <v>0</v>
      </c>
      <c r="Y381" s="255"/>
      <c r="Z381" s="236"/>
      <c r="AA381" s="207">
        <f t="shared" si="303"/>
        <v>0</v>
      </c>
      <c r="AB381" s="237"/>
      <c r="AC381" s="236"/>
      <c r="AD381" s="207">
        <f t="shared" si="304"/>
        <v>0</v>
      </c>
      <c r="AE381" s="237"/>
      <c r="AF381" s="236"/>
      <c r="AG381" s="207">
        <f t="shared" si="305"/>
        <v>0</v>
      </c>
      <c r="AH381" s="237"/>
      <c r="AI381" s="230"/>
      <c r="AJ381" s="208"/>
    </row>
    <row r="382" spans="1:36" ht="15" customHeight="1">
      <c r="A382" s="353" t="s">
        <v>17</v>
      </c>
      <c r="B382" s="355" t="s">
        <v>13</v>
      </c>
      <c r="C382" s="355" t="s">
        <v>14</v>
      </c>
      <c r="D382" s="355" t="s">
        <v>157</v>
      </c>
      <c r="E382" s="355" t="s">
        <v>16</v>
      </c>
      <c r="F382" s="347" t="s">
        <v>17</v>
      </c>
      <c r="G382" s="357" t="s">
        <v>18</v>
      </c>
      <c r="H382" s="351" t="s">
        <v>19</v>
      </c>
      <c r="I382" s="347" t="s">
        <v>20</v>
      </c>
      <c r="J382" s="349" t="s">
        <v>21</v>
      </c>
      <c r="K382" s="351" t="s">
        <v>19</v>
      </c>
      <c r="L382" s="347" t="s">
        <v>20</v>
      </c>
      <c r="M382" s="349" t="s">
        <v>21</v>
      </c>
      <c r="N382" s="351" t="s">
        <v>19</v>
      </c>
      <c r="O382" s="347" t="s">
        <v>20</v>
      </c>
      <c r="P382" s="349" t="s">
        <v>21</v>
      </c>
      <c r="Q382" s="351" t="s">
        <v>19</v>
      </c>
      <c r="R382" s="347" t="s">
        <v>20</v>
      </c>
      <c r="S382" s="349" t="s">
        <v>21</v>
      </c>
      <c r="T382" s="351" t="s">
        <v>19</v>
      </c>
      <c r="U382" s="347" t="s">
        <v>20</v>
      </c>
      <c r="V382" s="349" t="s">
        <v>21</v>
      </c>
      <c r="W382" s="351" t="s">
        <v>19</v>
      </c>
      <c r="X382" s="347" t="s">
        <v>20</v>
      </c>
      <c r="Y382" s="369" t="s">
        <v>21</v>
      </c>
      <c r="Z382" s="351" t="s">
        <v>19</v>
      </c>
      <c r="AA382" s="347" t="s">
        <v>20</v>
      </c>
      <c r="AB382" s="349" t="s">
        <v>21</v>
      </c>
      <c r="AC382" s="351" t="s">
        <v>19</v>
      </c>
      <c r="AD382" s="347" t="s">
        <v>20</v>
      </c>
      <c r="AE382" s="349" t="s">
        <v>21</v>
      </c>
      <c r="AF382" s="351" t="s">
        <v>19</v>
      </c>
      <c r="AG382" s="347" t="s">
        <v>20</v>
      </c>
      <c r="AH382" s="349" t="s">
        <v>21</v>
      </c>
      <c r="AI382" s="371" t="s">
        <v>19</v>
      </c>
      <c r="AJ382" s="379" t="s">
        <v>22</v>
      </c>
    </row>
    <row r="383" spans="1:36" ht="15" customHeight="1">
      <c r="A383" s="354"/>
      <c r="B383" s="356"/>
      <c r="C383" s="356"/>
      <c r="D383" s="356"/>
      <c r="E383" s="356"/>
      <c r="F383" s="348"/>
      <c r="G383" s="358"/>
      <c r="H383" s="352"/>
      <c r="I383" s="348"/>
      <c r="J383" s="350"/>
      <c r="K383" s="352"/>
      <c r="L383" s="348"/>
      <c r="M383" s="350"/>
      <c r="N383" s="352"/>
      <c r="O383" s="348"/>
      <c r="P383" s="350"/>
      <c r="Q383" s="352"/>
      <c r="R383" s="348"/>
      <c r="S383" s="350"/>
      <c r="T383" s="352"/>
      <c r="U383" s="348"/>
      <c r="V383" s="350"/>
      <c r="W383" s="352"/>
      <c r="X383" s="348"/>
      <c r="Y383" s="370"/>
      <c r="Z383" s="352"/>
      <c r="AA383" s="348"/>
      <c r="AB383" s="350"/>
      <c r="AC383" s="352"/>
      <c r="AD383" s="348"/>
      <c r="AE383" s="350"/>
      <c r="AF383" s="352"/>
      <c r="AG383" s="348"/>
      <c r="AH383" s="350"/>
      <c r="AI383" s="372"/>
      <c r="AJ383" s="380"/>
    </row>
    <row r="384" spans="1:36" ht="15" customHeight="1">
      <c r="A384" s="359" t="s">
        <v>208</v>
      </c>
      <c r="B384" s="367" t="s">
        <v>261</v>
      </c>
      <c r="C384" s="361">
        <v>2388</v>
      </c>
      <c r="D384" s="389" t="s">
        <v>262</v>
      </c>
      <c r="E384" s="365" t="s">
        <v>263</v>
      </c>
      <c r="F384" s="367" t="s">
        <v>208</v>
      </c>
      <c r="G384" s="222" t="s">
        <v>27</v>
      </c>
      <c r="H384" s="234"/>
      <c r="I384" s="201">
        <f t="shared" ref="I384:I392" si="306">H384-J384</f>
        <v>0</v>
      </c>
      <c r="J384" s="235"/>
      <c r="K384" s="234"/>
      <c r="L384" s="201">
        <f t="shared" ref="L384:L392" si="307">K384-M384</f>
        <v>0</v>
      </c>
      <c r="M384" s="235"/>
      <c r="N384" s="234"/>
      <c r="O384" s="201">
        <f t="shared" ref="O384:O392" si="308">N384-P384</f>
        <v>0</v>
      </c>
      <c r="P384" s="235"/>
      <c r="Q384" s="234"/>
      <c r="R384" s="201">
        <f t="shared" ref="R384:R392" si="309">Q384-S384</f>
        <v>0</v>
      </c>
      <c r="S384" s="235"/>
      <c r="T384" s="234"/>
      <c r="U384" s="201">
        <f t="shared" ref="U384:U392" si="310">T384-V384</f>
        <v>0</v>
      </c>
      <c r="V384" s="235"/>
      <c r="W384" s="234"/>
      <c r="X384" s="201">
        <f t="shared" ref="X384:X392" si="311">W384-Y384</f>
        <v>0</v>
      </c>
      <c r="Y384" s="254"/>
      <c r="Z384" s="234"/>
      <c r="AA384" s="201">
        <f t="shared" ref="AA384:AA392" si="312">Z384-AB384</f>
        <v>0</v>
      </c>
      <c r="AB384" s="235"/>
      <c r="AC384" s="234"/>
      <c r="AD384" s="201">
        <f t="shared" ref="AD384:AD392" si="313">AC384-AE384</f>
        <v>0</v>
      </c>
      <c r="AE384" s="235"/>
      <c r="AF384" s="234"/>
      <c r="AG384" s="201">
        <f t="shared" ref="AG384:AG392" si="314">AF384-AH384</f>
        <v>0</v>
      </c>
      <c r="AH384" s="235"/>
      <c r="AI384" s="229"/>
      <c r="AJ384" s="203" t="s">
        <v>28</v>
      </c>
    </row>
    <row r="385" spans="1:36">
      <c r="A385" s="359"/>
      <c r="B385" s="367"/>
      <c r="C385" s="361"/>
      <c r="D385" s="389"/>
      <c r="E385" s="365"/>
      <c r="F385" s="367"/>
      <c r="G385" s="222" t="s">
        <v>29</v>
      </c>
      <c r="H385" s="234"/>
      <c r="I385" s="201">
        <f t="shared" si="306"/>
        <v>0</v>
      </c>
      <c r="J385" s="235"/>
      <c r="K385" s="234"/>
      <c r="L385" s="201">
        <f t="shared" si="307"/>
        <v>0</v>
      </c>
      <c r="M385" s="235"/>
      <c r="N385" s="234"/>
      <c r="O385" s="201">
        <f t="shared" si="308"/>
        <v>0</v>
      </c>
      <c r="P385" s="235"/>
      <c r="Q385" s="234"/>
      <c r="R385" s="201">
        <f t="shared" si="309"/>
        <v>0</v>
      </c>
      <c r="S385" s="235"/>
      <c r="T385" s="234"/>
      <c r="U385" s="201">
        <f t="shared" si="310"/>
        <v>0</v>
      </c>
      <c r="V385" s="235"/>
      <c r="W385" s="234"/>
      <c r="X385" s="201">
        <f t="shared" si="311"/>
        <v>0</v>
      </c>
      <c r="Y385" s="254"/>
      <c r="Z385" s="234"/>
      <c r="AA385" s="201">
        <f t="shared" si="312"/>
        <v>0</v>
      </c>
      <c r="AB385" s="235"/>
      <c r="AC385" s="234"/>
      <c r="AD385" s="201">
        <f t="shared" si="313"/>
        <v>0</v>
      </c>
      <c r="AE385" s="235"/>
      <c r="AF385" s="234"/>
      <c r="AG385" s="201">
        <f t="shared" si="314"/>
        <v>0</v>
      </c>
      <c r="AH385" s="235"/>
      <c r="AI385" s="229"/>
      <c r="AJ385" s="204">
        <f>SUM(H384:H392,K384:K392,N384:N392,Q384:Q392,T384:T392,W384:W392,Z384:Z392,AC384:AC392,AF384:AF392)</f>
        <v>3490319</v>
      </c>
    </row>
    <row r="386" spans="1:36">
      <c r="A386" s="359"/>
      <c r="B386" s="367"/>
      <c r="C386" s="361"/>
      <c r="D386" s="389"/>
      <c r="E386" s="365"/>
      <c r="F386" s="367"/>
      <c r="G386" s="222" t="s">
        <v>30</v>
      </c>
      <c r="H386" s="234"/>
      <c r="I386" s="201">
        <f t="shared" si="306"/>
        <v>0</v>
      </c>
      <c r="J386" s="235"/>
      <c r="K386" s="234"/>
      <c r="L386" s="201">
        <f t="shared" si="307"/>
        <v>0</v>
      </c>
      <c r="M386" s="235"/>
      <c r="N386" s="234"/>
      <c r="O386" s="201">
        <f t="shared" si="308"/>
        <v>0</v>
      </c>
      <c r="P386" s="235"/>
      <c r="Q386" s="234">
        <v>100000</v>
      </c>
      <c r="R386" s="201">
        <f t="shared" si="309"/>
        <v>0</v>
      </c>
      <c r="S386" s="235">
        <v>100000</v>
      </c>
      <c r="T386" s="234"/>
      <c r="U386" s="201">
        <f t="shared" si="310"/>
        <v>0</v>
      </c>
      <c r="V386" s="235"/>
      <c r="W386" s="234"/>
      <c r="X386" s="201">
        <f t="shared" si="311"/>
        <v>0</v>
      </c>
      <c r="Y386" s="254"/>
      <c r="Z386" s="234"/>
      <c r="AA386" s="201">
        <f t="shared" si="312"/>
        <v>0</v>
      </c>
      <c r="AB386" s="235"/>
      <c r="AC386" s="234"/>
      <c r="AD386" s="201">
        <f t="shared" si="313"/>
        <v>0</v>
      </c>
      <c r="AE386" s="235"/>
      <c r="AF386" s="234"/>
      <c r="AG386" s="201">
        <f t="shared" si="314"/>
        <v>0</v>
      </c>
      <c r="AH386" s="235"/>
      <c r="AI386" s="229"/>
      <c r="AJ386" s="205" t="s">
        <v>32</v>
      </c>
    </row>
    <row r="387" spans="1:36">
      <c r="A387" s="359"/>
      <c r="B387" s="367"/>
      <c r="C387" s="361"/>
      <c r="D387" s="389"/>
      <c r="E387" s="365"/>
      <c r="F387" s="367"/>
      <c r="G387" s="222" t="s">
        <v>31</v>
      </c>
      <c r="H387" s="234"/>
      <c r="I387" s="201">
        <f t="shared" si="306"/>
        <v>0</v>
      </c>
      <c r="J387" s="235"/>
      <c r="K387" s="234"/>
      <c r="L387" s="201">
        <f t="shared" si="307"/>
        <v>0</v>
      </c>
      <c r="M387" s="235"/>
      <c r="N387" s="234"/>
      <c r="O387" s="201">
        <f t="shared" si="308"/>
        <v>0</v>
      </c>
      <c r="P387" s="235"/>
      <c r="Q387" s="234"/>
      <c r="R387" s="201">
        <f t="shared" si="309"/>
        <v>0</v>
      </c>
      <c r="S387" s="235"/>
      <c r="T387" s="234">
        <v>76000</v>
      </c>
      <c r="U387" s="201">
        <f t="shared" si="310"/>
        <v>76000</v>
      </c>
      <c r="V387" s="235"/>
      <c r="W387" s="234"/>
      <c r="X387" s="201">
        <f t="shared" si="311"/>
        <v>0</v>
      </c>
      <c r="Y387" s="254"/>
      <c r="Z387" s="234"/>
      <c r="AA387" s="201">
        <f t="shared" si="312"/>
        <v>0</v>
      </c>
      <c r="AB387" s="235"/>
      <c r="AC387" s="234"/>
      <c r="AD387" s="201">
        <f t="shared" si="313"/>
        <v>0</v>
      </c>
      <c r="AE387" s="235"/>
      <c r="AF387" s="234"/>
      <c r="AG387" s="201">
        <f t="shared" si="314"/>
        <v>0</v>
      </c>
      <c r="AH387" s="235"/>
      <c r="AI387" s="229"/>
      <c r="AJ387" s="204">
        <f>SUM(I384:I392,L384:L392,O384:O392,R384:R392,U384:U392,X384:X392,AA384:AA392,AD384:AD392,AA384:AA392,AG384:AG392)</f>
        <v>3390319</v>
      </c>
    </row>
    <row r="388" spans="1:36">
      <c r="A388" s="359"/>
      <c r="B388" s="367"/>
      <c r="C388" s="361"/>
      <c r="D388" s="389"/>
      <c r="E388" s="365"/>
      <c r="F388" s="367"/>
      <c r="G388" s="222" t="s">
        <v>33</v>
      </c>
      <c r="H388" s="234"/>
      <c r="I388" s="201">
        <f t="shared" si="306"/>
        <v>0</v>
      </c>
      <c r="J388" s="235"/>
      <c r="K388" s="234"/>
      <c r="L388" s="201">
        <f t="shared" si="307"/>
        <v>0</v>
      </c>
      <c r="M388" s="235"/>
      <c r="N388" s="234"/>
      <c r="O388" s="201">
        <f t="shared" si="308"/>
        <v>0</v>
      </c>
      <c r="P388" s="235"/>
      <c r="Q388" s="234"/>
      <c r="R388" s="201">
        <f t="shared" si="309"/>
        <v>0</v>
      </c>
      <c r="S388" s="235"/>
      <c r="T388" s="234"/>
      <c r="U388" s="201">
        <f t="shared" si="310"/>
        <v>0</v>
      </c>
      <c r="V388" s="235"/>
      <c r="W388" s="234"/>
      <c r="X388" s="201">
        <f t="shared" si="311"/>
        <v>0</v>
      </c>
      <c r="Y388" s="254"/>
      <c r="Z388" s="234"/>
      <c r="AA388" s="201">
        <f t="shared" si="312"/>
        <v>0</v>
      </c>
      <c r="AB388" s="235"/>
      <c r="AC388" s="234"/>
      <c r="AD388" s="201">
        <f t="shared" si="313"/>
        <v>0</v>
      </c>
      <c r="AE388" s="235"/>
      <c r="AF388" s="234"/>
      <c r="AG388" s="201">
        <f t="shared" si="314"/>
        <v>0</v>
      </c>
      <c r="AH388" s="235"/>
      <c r="AI388" s="229"/>
      <c r="AJ388" s="205" t="s">
        <v>36</v>
      </c>
    </row>
    <row r="389" spans="1:36">
      <c r="A389" s="359"/>
      <c r="B389" s="367"/>
      <c r="C389" s="361"/>
      <c r="D389" s="389"/>
      <c r="E389" s="365"/>
      <c r="F389" s="367"/>
      <c r="G389" s="222" t="s">
        <v>34</v>
      </c>
      <c r="H389" s="234"/>
      <c r="I389" s="201">
        <f t="shared" si="306"/>
        <v>0</v>
      </c>
      <c r="J389" s="235"/>
      <c r="K389" s="234"/>
      <c r="L389" s="201">
        <f t="shared" si="307"/>
        <v>0</v>
      </c>
      <c r="M389" s="235"/>
      <c r="N389" s="234"/>
      <c r="O389" s="201">
        <f t="shared" si="308"/>
        <v>0</v>
      </c>
      <c r="P389" s="235"/>
      <c r="Q389" s="234"/>
      <c r="R389" s="201">
        <f t="shared" si="309"/>
        <v>0</v>
      </c>
      <c r="S389" s="235"/>
      <c r="T389" s="234"/>
      <c r="U389" s="201">
        <f t="shared" si="310"/>
        <v>0</v>
      </c>
      <c r="V389" s="235"/>
      <c r="W389" s="234">
        <v>3314319</v>
      </c>
      <c r="X389" s="201">
        <f t="shared" si="311"/>
        <v>3314319</v>
      </c>
      <c r="Y389" s="254"/>
      <c r="Z389" s="234"/>
      <c r="AA389" s="201">
        <f t="shared" si="312"/>
        <v>0</v>
      </c>
      <c r="AB389" s="235"/>
      <c r="AC389" s="234"/>
      <c r="AD389" s="201">
        <f t="shared" si="313"/>
        <v>0</v>
      </c>
      <c r="AE389" s="235"/>
      <c r="AF389" s="234"/>
      <c r="AG389" s="201">
        <f t="shared" si="314"/>
        <v>0</v>
      </c>
      <c r="AH389" s="235"/>
      <c r="AI389" s="229"/>
      <c r="AJ389" s="204">
        <f>SUM(J384:J392,M384:M392,P384:P392,S384:S392,V384:V392,Y384:Y392,AB384:AB392,AE384:AE392,AH384:AH392)</f>
        <v>100000</v>
      </c>
    </row>
    <row r="390" spans="1:36">
      <c r="A390" s="359"/>
      <c r="B390" s="367"/>
      <c r="C390" s="361"/>
      <c r="D390" s="389"/>
      <c r="E390" s="365"/>
      <c r="F390" s="367"/>
      <c r="G390" s="222" t="s">
        <v>35</v>
      </c>
      <c r="H390" s="234"/>
      <c r="I390" s="201">
        <f t="shared" si="306"/>
        <v>0</v>
      </c>
      <c r="J390" s="235"/>
      <c r="K390" s="234"/>
      <c r="L390" s="201">
        <f t="shared" si="307"/>
        <v>0</v>
      </c>
      <c r="M390" s="235"/>
      <c r="N390" s="234"/>
      <c r="O390" s="201">
        <f t="shared" si="308"/>
        <v>0</v>
      </c>
      <c r="P390" s="235"/>
      <c r="Q390" s="234"/>
      <c r="R390" s="201">
        <f t="shared" si="309"/>
        <v>0</v>
      </c>
      <c r="S390" s="235"/>
      <c r="T390" s="234"/>
      <c r="U390" s="201">
        <f t="shared" si="310"/>
        <v>0</v>
      </c>
      <c r="V390" s="235"/>
      <c r="W390" s="234"/>
      <c r="X390" s="201">
        <f t="shared" si="311"/>
        <v>0</v>
      </c>
      <c r="Y390" s="254"/>
      <c r="Z390" s="234"/>
      <c r="AA390" s="201">
        <f t="shared" si="312"/>
        <v>0</v>
      </c>
      <c r="AB390" s="235"/>
      <c r="AC390" s="234"/>
      <c r="AD390" s="201">
        <f t="shared" si="313"/>
        <v>0</v>
      </c>
      <c r="AE390" s="235"/>
      <c r="AF390" s="234"/>
      <c r="AG390" s="201">
        <f t="shared" si="314"/>
        <v>0</v>
      </c>
      <c r="AH390" s="235"/>
      <c r="AI390" s="229"/>
      <c r="AJ390" s="205" t="s">
        <v>40</v>
      </c>
    </row>
    <row r="391" spans="1:36">
      <c r="A391" s="359"/>
      <c r="B391" s="367"/>
      <c r="C391" s="361"/>
      <c r="D391" s="389"/>
      <c r="E391" s="365"/>
      <c r="F391" s="367"/>
      <c r="G391" s="222" t="s">
        <v>37</v>
      </c>
      <c r="H391" s="234"/>
      <c r="I391" s="201">
        <f t="shared" si="306"/>
        <v>0</v>
      </c>
      <c r="J391" s="235"/>
      <c r="K391" s="234"/>
      <c r="L391" s="201">
        <f t="shared" si="307"/>
        <v>0</v>
      </c>
      <c r="M391" s="235"/>
      <c r="N391" s="234"/>
      <c r="O391" s="201">
        <f t="shared" si="308"/>
        <v>0</v>
      </c>
      <c r="P391" s="235"/>
      <c r="Q391" s="234"/>
      <c r="R391" s="201">
        <f t="shared" si="309"/>
        <v>0</v>
      </c>
      <c r="S391" s="235"/>
      <c r="T391" s="234"/>
      <c r="U391" s="201">
        <f t="shared" si="310"/>
        <v>0</v>
      </c>
      <c r="V391" s="235"/>
      <c r="W391" s="234"/>
      <c r="X391" s="201">
        <f t="shared" si="311"/>
        <v>0</v>
      </c>
      <c r="Y391" s="254"/>
      <c r="Z391" s="234"/>
      <c r="AA391" s="201">
        <f t="shared" si="312"/>
        <v>0</v>
      </c>
      <c r="AB391" s="235"/>
      <c r="AC391" s="234"/>
      <c r="AD391" s="201">
        <f t="shared" si="313"/>
        <v>0</v>
      </c>
      <c r="AE391" s="235"/>
      <c r="AF391" s="234"/>
      <c r="AG391" s="201">
        <f t="shared" si="314"/>
        <v>0</v>
      </c>
      <c r="AH391" s="235"/>
      <c r="AI391" s="229"/>
      <c r="AJ391" s="206">
        <f>AJ389/AJ385</f>
        <v>2.8650676342191071E-2</v>
      </c>
    </row>
    <row r="392" spans="1:36" ht="15.75" thickBot="1">
      <c r="A392" s="360"/>
      <c r="B392" s="368"/>
      <c r="C392" s="362"/>
      <c r="D392" s="405"/>
      <c r="E392" s="366"/>
      <c r="F392" s="368"/>
      <c r="G392" s="223" t="s">
        <v>38</v>
      </c>
      <c r="H392" s="236"/>
      <c r="I392" s="207">
        <f t="shared" si="306"/>
        <v>0</v>
      </c>
      <c r="J392" s="237"/>
      <c r="K392" s="236"/>
      <c r="L392" s="207">
        <f t="shared" si="307"/>
        <v>0</v>
      </c>
      <c r="M392" s="237"/>
      <c r="N392" s="236"/>
      <c r="O392" s="207">
        <f t="shared" si="308"/>
        <v>0</v>
      </c>
      <c r="P392" s="237"/>
      <c r="Q392" s="236"/>
      <c r="R392" s="207">
        <f t="shared" si="309"/>
        <v>0</v>
      </c>
      <c r="S392" s="237"/>
      <c r="T392" s="236"/>
      <c r="U392" s="207">
        <f t="shared" si="310"/>
        <v>0</v>
      </c>
      <c r="V392" s="237"/>
      <c r="W392" s="236"/>
      <c r="X392" s="207">
        <f t="shared" si="311"/>
        <v>0</v>
      </c>
      <c r="Y392" s="255"/>
      <c r="Z392" s="236"/>
      <c r="AA392" s="207">
        <f t="shared" si="312"/>
        <v>0</v>
      </c>
      <c r="AB392" s="237"/>
      <c r="AC392" s="236"/>
      <c r="AD392" s="207">
        <f t="shared" si="313"/>
        <v>0</v>
      </c>
      <c r="AE392" s="237"/>
      <c r="AF392" s="236"/>
      <c r="AG392" s="207">
        <f t="shared" si="314"/>
        <v>0</v>
      </c>
      <c r="AH392" s="237"/>
      <c r="AI392" s="230"/>
      <c r="AJ392" s="208"/>
    </row>
    <row r="393" spans="1:36" ht="15" hidden="1" customHeight="1">
      <c r="A393" s="383" t="s">
        <v>17</v>
      </c>
      <c r="B393" s="384" t="s">
        <v>13</v>
      </c>
      <c r="C393" s="384" t="s">
        <v>14</v>
      </c>
      <c r="D393" s="384" t="s">
        <v>157</v>
      </c>
      <c r="E393" s="384" t="s">
        <v>16</v>
      </c>
      <c r="F393" s="381" t="s">
        <v>17</v>
      </c>
      <c r="G393" s="385" t="s">
        <v>18</v>
      </c>
      <c r="H393" s="386" t="s">
        <v>19</v>
      </c>
      <c r="I393" s="381" t="s">
        <v>20</v>
      </c>
      <c r="J393" s="382" t="s">
        <v>21</v>
      </c>
      <c r="K393" s="386" t="s">
        <v>19</v>
      </c>
      <c r="L393" s="381" t="s">
        <v>20</v>
      </c>
      <c r="M393" s="382" t="s">
        <v>21</v>
      </c>
      <c r="N393" s="386" t="s">
        <v>19</v>
      </c>
      <c r="O393" s="381" t="s">
        <v>20</v>
      </c>
      <c r="P393" s="382" t="s">
        <v>21</v>
      </c>
      <c r="Q393" s="386" t="s">
        <v>19</v>
      </c>
      <c r="R393" s="381" t="s">
        <v>20</v>
      </c>
      <c r="S393" s="382" t="s">
        <v>21</v>
      </c>
      <c r="T393" s="386" t="s">
        <v>19</v>
      </c>
      <c r="U393" s="381" t="s">
        <v>20</v>
      </c>
      <c r="V393" s="382" t="s">
        <v>21</v>
      </c>
      <c r="W393" s="386" t="s">
        <v>19</v>
      </c>
      <c r="X393" s="381" t="s">
        <v>20</v>
      </c>
      <c r="Y393" s="390" t="s">
        <v>21</v>
      </c>
      <c r="Z393" s="386" t="s">
        <v>19</v>
      </c>
      <c r="AA393" s="381" t="s">
        <v>20</v>
      </c>
      <c r="AB393" s="382" t="s">
        <v>21</v>
      </c>
      <c r="AC393" s="386" t="s">
        <v>19</v>
      </c>
      <c r="AD393" s="381" t="s">
        <v>20</v>
      </c>
      <c r="AE393" s="382" t="s">
        <v>21</v>
      </c>
      <c r="AF393" s="386" t="s">
        <v>19</v>
      </c>
      <c r="AG393" s="381" t="s">
        <v>20</v>
      </c>
      <c r="AH393" s="382" t="s">
        <v>21</v>
      </c>
      <c r="AI393" s="387" t="s">
        <v>19</v>
      </c>
      <c r="AJ393" s="388" t="s">
        <v>22</v>
      </c>
    </row>
    <row r="394" spans="1:36" ht="15" hidden="1" customHeight="1">
      <c r="A394" s="354"/>
      <c r="B394" s="356"/>
      <c r="C394" s="356"/>
      <c r="D394" s="356"/>
      <c r="E394" s="356"/>
      <c r="F394" s="348"/>
      <c r="G394" s="358"/>
      <c r="H394" s="352"/>
      <c r="I394" s="348"/>
      <c r="J394" s="350"/>
      <c r="K394" s="352"/>
      <c r="L394" s="348"/>
      <c r="M394" s="350"/>
      <c r="N394" s="352"/>
      <c r="O394" s="348"/>
      <c r="P394" s="350"/>
      <c r="Q394" s="352"/>
      <c r="R394" s="348"/>
      <c r="S394" s="350"/>
      <c r="T394" s="352"/>
      <c r="U394" s="348"/>
      <c r="V394" s="350"/>
      <c r="W394" s="352"/>
      <c r="X394" s="348"/>
      <c r="Y394" s="370"/>
      <c r="Z394" s="352"/>
      <c r="AA394" s="348"/>
      <c r="AB394" s="350"/>
      <c r="AC394" s="352"/>
      <c r="AD394" s="348"/>
      <c r="AE394" s="350"/>
      <c r="AF394" s="352"/>
      <c r="AG394" s="348"/>
      <c r="AH394" s="350"/>
      <c r="AI394" s="372"/>
      <c r="AJ394" s="380"/>
    </row>
    <row r="395" spans="1:36" ht="15" hidden="1" customHeight="1">
      <c r="A395" s="359" t="s">
        <v>162</v>
      </c>
      <c r="B395" s="367" t="s">
        <v>264</v>
      </c>
      <c r="C395" s="361">
        <v>2083</v>
      </c>
      <c r="D395" s="389" t="s">
        <v>265</v>
      </c>
      <c r="E395" s="365" t="s">
        <v>266</v>
      </c>
      <c r="F395" s="367" t="s">
        <v>162</v>
      </c>
      <c r="G395" s="222" t="s">
        <v>27</v>
      </c>
      <c r="H395" s="234"/>
      <c r="I395" s="201">
        <f t="shared" ref="I395:I406" si="315">H395-J395</f>
        <v>0</v>
      </c>
      <c r="J395" s="235"/>
      <c r="K395" s="234"/>
      <c r="L395" s="201">
        <f t="shared" ref="L395:L406" si="316">K395-M395</f>
        <v>0</v>
      </c>
      <c r="M395" s="235"/>
      <c r="N395" s="234"/>
      <c r="O395" s="201">
        <f t="shared" ref="O395:O406" si="317">N395-P395</f>
        <v>0</v>
      </c>
      <c r="P395" s="235"/>
      <c r="Q395" s="234"/>
      <c r="R395" s="201">
        <f t="shared" ref="R395:R406" si="318">Q395-S395</f>
        <v>0</v>
      </c>
      <c r="S395" s="235"/>
      <c r="T395" s="234"/>
      <c r="U395" s="201">
        <f t="shared" ref="U395:U406" si="319">T395-V395</f>
        <v>0</v>
      </c>
      <c r="V395" s="235"/>
      <c r="W395" s="234"/>
      <c r="X395" s="201">
        <f t="shared" ref="X395:X406" si="320">W395-Y395</f>
        <v>0</v>
      </c>
      <c r="Y395" s="254"/>
      <c r="Z395" s="234"/>
      <c r="AA395" s="201">
        <f t="shared" ref="AA395:AA406" si="321">Z395-AB395</f>
        <v>0</v>
      </c>
      <c r="AB395" s="235"/>
      <c r="AC395" s="234"/>
      <c r="AD395" s="201">
        <f t="shared" ref="AD395:AD406" si="322">AC395-AE395</f>
        <v>0</v>
      </c>
      <c r="AE395" s="235"/>
      <c r="AF395" s="234"/>
      <c r="AG395" s="201">
        <f t="shared" ref="AG395:AG406" si="323">AF395-AH395</f>
        <v>0</v>
      </c>
      <c r="AH395" s="235"/>
      <c r="AI395" s="229"/>
      <c r="AJ395" s="209" t="s">
        <v>28</v>
      </c>
    </row>
    <row r="396" spans="1:36" ht="14.45" hidden="1" customHeight="1">
      <c r="A396" s="359"/>
      <c r="B396" s="367"/>
      <c r="C396" s="361"/>
      <c r="D396" s="389"/>
      <c r="E396" s="365"/>
      <c r="F396" s="367"/>
      <c r="G396" s="222" t="s">
        <v>29</v>
      </c>
      <c r="H396" s="234"/>
      <c r="I396" s="201">
        <f t="shared" si="315"/>
        <v>0</v>
      </c>
      <c r="J396" s="235"/>
      <c r="K396" s="234"/>
      <c r="L396" s="201">
        <f t="shared" si="316"/>
        <v>0</v>
      </c>
      <c r="M396" s="235"/>
      <c r="N396" s="234"/>
      <c r="O396" s="201">
        <f t="shared" si="317"/>
        <v>0</v>
      </c>
      <c r="P396" s="235"/>
      <c r="Q396" s="234"/>
      <c r="R396" s="201">
        <f t="shared" si="318"/>
        <v>0</v>
      </c>
      <c r="S396" s="235"/>
      <c r="T396" s="234"/>
      <c r="U396" s="201">
        <f t="shared" si="319"/>
        <v>0</v>
      </c>
      <c r="V396" s="235"/>
      <c r="W396" s="234"/>
      <c r="X396" s="201">
        <f t="shared" si="320"/>
        <v>0</v>
      </c>
      <c r="Y396" s="254"/>
      <c r="Z396" s="234"/>
      <c r="AA396" s="201">
        <f t="shared" si="321"/>
        <v>0</v>
      </c>
      <c r="AB396" s="235"/>
      <c r="AC396" s="234"/>
      <c r="AD396" s="201">
        <f t="shared" si="322"/>
        <v>0</v>
      </c>
      <c r="AE396" s="235"/>
      <c r="AF396" s="234"/>
      <c r="AG396" s="201">
        <f t="shared" si="323"/>
        <v>0</v>
      </c>
      <c r="AH396" s="235"/>
      <c r="AI396" s="229"/>
      <c r="AJ396" s="391" t="e">
        <f>SUM(H395:H406,K395:K406,N395:N406,Q395:Q406,T395:T406,AI395:AI406)+SUM(#REF!,#REF!,#REF!,#REF!,#REF!,#REF!,#REF!,#REF!,#REF!,#REF!,#REF!,#REF!,#REF!,#REF!,#REF!,#REF!,#REF!,#REF!,#REF!,#REF!)</f>
        <v>#REF!</v>
      </c>
    </row>
    <row r="397" spans="1:36" ht="14.45" hidden="1" customHeight="1">
      <c r="A397" s="359"/>
      <c r="B397" s="367"/>
      <c r="C397" s="361"/>
      <c r="D397" s="389"/>
      <c r="E397" s="365"/>
      <c r="F397" s="367"/>
      <c r="G397" s="222" t="s">
        <v>30</v>
      </c>
      <c r="H397" s="234"/>
      <c r="I397" s="201">
        <f t="shared" si="315"/>
        <v>0</v>
      </c>
      <c r="J397" s="235"/>
      <c r="K397" s="234"/>
      <c r="L397" s="201">
        <f t="shared" si="316"/>
        <v>0</v>
      </c>
      <c r="M397" s="235"/>
      <c r="N397" s="234"/>
      <c r="O397" s="201">
        <f t="shared" si="317"/>
        <v>0</v>
      </c>
      <c r="P397" s="235"/>
      <c r="Q397" s="234"/>
      <c r="R397" s="201">
        <f t="shared" si="318"/>
        <v>0</v>
      </c>
      <c r="S397" s="235"/>
      <c r="T397" s="234"/>
      <c r="U397" s="201">
        <f t="shared" si="319"/>
        <v>0</v>
      </c>
      <c r="V397" s="235"/>
      <c r="W397" s="234"/>
      <c r="X397" s="201">
        <f t="shared" si="320"/>
        <v>0</v>
      </c>
      <c r="Y397" s="254"/>
      <c r="Z397" s="234"/>
      <c r="AA397" s="201">
        <f t="shared" si="321"/>
        <v>0</v>
      </c>
      <c r="AB397" s="235"/>
      <c r="AC397" s="234"/>
      <c r="AD397" s="201">
        <f t="shared" si="322"/>
        <v>0</v>
      </c>
      <c r="AE397" s="235"/>
      <c r="AF397" s="234"/>
      <c r="AG397" s="201">
        <f t="shared" si="323"/>
        <v>0</v>
      </c>
      <c r="AH397" s="235"/>
      <c r="AI397" s="229"/>
      <c r="AJ397" s="391"/>
    </row>
    <row r="398" spans="1:36" ht="14.45" hidden="1" customHeight="1">
      <c r="A398" s="359"/>
      <c r="B398" s="367"/>
      <c r="C398" s="361"/>
      <c r="D398" s="389"/>
      <c r="E398" s="365"/>
      <c r="F398" s="367"/>
      <c r="G398" s="222" t="s">
        <v>31</v>
      </c>
      <c r="H398" s="234"/>
      <c r="I398" s="201">
        <f t="shared" si="315"/>
        <v>0</v>
      </c>
      <c r="J398" s="235"/>
      <c r="K398" s="234"/>
      <c r="L398" s="201">
        <f t="shared" si="316"/>
        <v>0</v>
      </c>
      <c r="M398" s="235"/>
      <c r="N398" s="234"/>
      <c r="O398" s="201">
        <f t="shared" si="317"/>
        <v>0</v>
      </c>
      <c r="P398" s="235"/>
      <c r="Q398" s="234"/>
      <c r="R398" s="201">
        <f t="shared" si="318"/>
        <v>0</v>
      </c>
      <c r="S398" s="235"/>
      <c r="T398" s="234"/>
      <c r="U398" s="201">
        <f t="shared" si="319"/>
        <v>0</v>
      </c>
      <c r="V398" s="235"/>
      <c r="W398" s="234"/>
      <c r="X398" s="201">
        <f t="shared" si="320"/>
        <v>0</v>
      </c>
      <c r="Y398" s="254"/>
      <c r="Z398" s="234"/>
      <c r="AA398" s="201">
        <f t="shared" si="321"/>
        <v>0</v>
      </c>
      <c r="AB398" s="235"/>
      <c r="AC398" s="234"/>
      <c r="AD398" s="201">
        <f t="shared" si="322"/>
        <v>0</v>
      </c>
      <c r="AE398" s="235"/>
      <c r="AF398" s="234"/>
      <c r="AG398" s="201">
        <f t="shared" si="323"/>
        <v>0</v>
      </c>
      <c r="AH398" s="235"/>
      <c r="AI398" s="229"/>
      <c r="AJ398" s="211" t="s">
        <v>32</v>
      </c>
    </row>
    <row r="399" spans="1:36" ht="14.45" hidden="1" customHeight="1">
      <c r="A399" s="359"/>
      <c r="B399" s="367"/>
      <c r="C399" s="361"/>
      <c r="D399" s="389"/>
      <c r="E399" s="365"/>
      <c r="F399" s="367"/>
      <c r="G399" s="222" t="s">
        <v>33</v>
      </c>
      <c r="H399" s="234"/>
      <c r="I399" s="201">
        <f t="shared" si="315"/>
        <v>0</v>
      </c>
      <c r="J399" s="235"/>
      <c r="K399" s="234"/>
      <c r="L399" s="201">
        <f t="shared" si="316"/>
        <v>0</v>
      </c>
      <c r="M399" s="235"/>
      <c r="N399" s="234"/>
      <c r="O399" s="201">
        <f t="shared" si="317"/>
        <v>0</v>
      </c>
      <c r="P399" s="235"/>
      <c r="Q399" s="234"/>
      <c r="R399" s="201">
        <f t="shared" si="318"/>
        <v>0</v>
      </c>
      <c r="S399" s="235"/>
      <c r="T399" s="234"/>
      <c r="U399" s="201">
        <f t="shared" si="319"/>
        <v>0</v>
      </c>
      <c r="V399" s="235"/>
      <c r="W399" s="234"/>
      <c r="X399" s="201">
        <f t="shared" si="320"/>
        <v>0</v>
      </c>
      <c r="Y399" s="254"/>
      <c r="Z399" s="234"/>
      <c r="AA399" s="201">
        <f t="shared" si="321"/>
        <v>0</v>
      </c>
      <c r="AB399" s="235"/>
      <c r="AC399" s="234"/>
      <c r="AD399" s="201">
        <f t="shared" si="322"/>
        <v>0</v>
      </c>
      <c r="AE399" s="235"/>
      <c r="AF399" s="234"/>
      <c r="AG399" s="201">
        <f t="shared" si="323"/>
        <v>0</v>
      </c>
      <c r="AH399" s="235"/>
      <c r="AI399" s="229"/>
      <c r="AJ399" s="391">
        <f>SUM(I395:I406,L395:L406,O395:O406,R395:R406,U395:U406)</f>
        <v>0</v>
      </c>
    </row>
    <row r="400" spans="1:36" ht="14.45" hidden="1" customHeight="1">
      <c r="A400" s="359"/>
      <c r="B400" s="367"/>
      <c r="C400" s="361"/>
      <c r="D400" s="389"/>
      <c r="E400" s="365"/>
      <c r="F400" s="367"/>
      <c r="G400" s="222" t="s">
        <v>34</v>
      </c>
      <c r="H400" s="234"/>
      <c r="I400" s="201">
        <f t="shared" si="315"/>
        <v>0</v>
      </c>
      <c r="J400" s="235"/>
      <c r="K400" s="234"/>
      <c r="L400" s="201">
        <f t="shared" si="316"/>
        <v>0</v>
      </c>
      <c r="M400" s="235"/>
      <c r="N400" s="234"/>
      <c r="O400" s="201">
        <f t="shared" si="317"/>
        <v>0</v>
      </c>
      <c r="P400" s="235"/>
      <c r="Q400" s="234"/>
      <c r="R400" s="201">
        <f t="shared" si="318"/>
        <v>0</v>
      </c>
      <c r="S400" s="235"/>
      <c r="T400" s="234"/>
      <c r="U400" s="201">
        <f t="shared" si="319"/>
        <v>0</v>
      </c>
      <c r="V400" s="235"/>
      <c r="W400" s="234"/>
      <c r="X400" s="201">
        <f t="shared" si="320"/>
        <v>0</v>
      </c>
      <c r="Y400" s="254"/>
      <c r="Z400" s="234"/>
      <c r="AA400" s="201">
        <f t="shared" si="321"/>
        <v>0</v>
      </c>
      <c r="AB400" s="235"/>
      <c r="AC400" s="234"/>
      <c r="AD400" s="201">
        <f t="shared" si="322"/>
        <v>0</v>
      </c>
      <c r="AE400" s="235"/>
      <c r="AF400" s="234"/>
      <c r="AG400" s="201">
        <f t="shared" si="323"/>
        <v>0</v>
      </c>
      <c r="AH400" s="235"/>
      <c r="AI400" s="229"/>
      <c r="AJ400" s="391"/>
    </row>
    <row r="401" spans="1:36" ht="14.45" hidden="1" customHeight="1">
      <c r="A401" s="359"/>
      <c r="B401" s="367"/>
      <c r="C401" s="361"/>
      <c r="D401" s="389"/>
      <c r="E401" s="365"/>
      <c r="F401" s="367"/>
      <c r="G401" s="222" t="s">
        <v>35</v>
      </c>
      <c r="H401" s="234"/>
      <c r="I401" s="201">
        <f t="shared" si="315"/>
        <v>0</v>
      </c>
      <c r="J401" s="235"/>
      <c r="K401" s="234"/>
      <c r="L401" s="201">
        <f t="shared" si="316"/>
        <v>0</v>
      </c>
      <c r="M401" s="235"/>
      <c r="N401" s="234"/>
      <c r="O401" s="201">
        <f t="shared" si="317"/>
        <v>0</v>
      </c>
      <c r="P401" s="235"/>
      <c r="Q401" s="234"/>
      <c r="R401" s="201">
        <f t="shared" si="318"/>
        <v>0</v>
      </c>
      <c r="S401" s="235"/>
      <c r="T401" s="234"/>
      <c r="U401" s="201">
        <f t="shared" si="319"/>
        <v>0</v>
      </c>
      <c r="V401" s="235"/>
      <c r="W401" s="234"/>
      <c r="X401" s="201">
        <f t="shared" si="320"/>
        <v>0</v>
      </c>
      <c r="Y401" s="254"/>
      <c r="Z401" s="234"/>
      <c r="AA401" s="201">
        <f t="shared" si="321"/>
        <v>0</v>
      </c>
      <c r="AB401" s="235"/>
      <c r="AC401" s="234"/>
      <c r="AD401" s="201">
        <f t="shared" si="322"/>
        <v>0</v>
      </c>
      <c r="AE401" s="235"/>
      <c r="AF401" s="234"/>
      <c r="AG401" s="201">
        <f t="shared" si="323"/>
        <v>0</v>
      </c>
      <c r="AH401" s="235"/>
      <c r="AI401" s="229"/>
      <c r="AJ401" s="211" t="s">
        <v>36</v>
      </c>
    </row>
    <row r="402" spans="1:36" ht="14.45" hidden="1" customHeight="1">
      <c r="A402" s="359"/>
      <c r="B402" s="367"/>
      <c r="C402" s="361"/>
      <c r="D402" s="389"/>
      <c r="E402" s="365"/>
      <c r="F402" s="367"/>
      <c r="G402" s="222" t="s">
        <v>37</v>
      </c>
      <c r="H402" s="234"/>
      <c r="I402" s="201">
        <f t="shared" si="315"/>
        <v>0</v>
      </c>
      <c r="J402" s="235"/>
      <c r="K402" s="234"/>
      <c r="L402" s="201">
        <f t="shared" si="316"/>
        <v>0</v>
      </c>
      <c r="M402" s="235"/>
      <c r="N402" s="234"/>
      <c r="O402" s="201">
        <f t="shared" si="317"/>
        <v>0</v>
      </c>
      <c r="P402" s="235"/>
      <c r="Q402" s="234"/>
      <c r="R402" s="201">
        <f t="shared" si="318"/>
        <v>0</v>
      </c>
      <c r="S402" s="235"/>
      <c r="T402" s="234"/>
      <c r="U402" s="201">
        <f t="shared" si="319"/>
        <v>0</v>
      </c>
      <c r="V402" s="235"/>
      <c r="W402" s="234"/>
      <c r="X402" s="201">
        <f t="shared" si="320"/>
        <v>0</v>
      </c>
      <c r="Y402" s="254"/>
      <c r="Z402" s="234"/>
      <c r="AA402" s="201">
        <f t="shared" si="321"/>
        <v>0</v>
      </c>
      <c r="AB402" s="235"/>
      <c r="AC402" s="234"/>
      <c r="AD402" s="201">
        <f t="shared" si="322"/>
        <v>0</v>
      </c>
      <c r="AE402" s="235"/>
      <c r="AF402" s="234"/>
      <c r="AG402" s="201">
        <f t="shared" si="323"/>
        <v>0</v>
      </c>
      <c r="AH402" s="235"/>
      <c r="AI402" s="229"/>
      <c r="AJ402" s="391" t="e">
        <f>SUM(J395:J406,M395:M406,P395:P406,S395:S406,V395:V406)+SUM(#REF!,#REF!,#REF!,#REF!,#REF!,#REF!,#REF!,#REF!,#REF!,#REF!,#REF!,#REF!,#REF!,#REF!,#REF!,#REF!,#REF!,#REF!)</f>
        <v>#REF!</v>
      </c>
    </row>
    <row r="403" spans="1:36" ht="14.45" hidden="1" customHeight="1">
      <c r="A403" s="359"/>
      <c r="B403" s="367"/>
      <c r="C403" s="361"/>
      <c r="D403" s="389"/>
      <c r="E403" s="365"/>
      <c r="F403" s="367"/>
      <c r="G403" s="222" t="s">
        <v>38</v>
      </c>
      <c r="H403" s="234"/>
      <c r="I403" s="201">
        <f t="shared" si="315"/>
        <v>0</v>
      </c>
      <c r="J403" s="235"/>
      <c r="K403" s="234"/>
      <c r="L403" s="201">
        <f t="shared" si="316"/>
        <v>0</v>
      </c>
      <c r="M403" s="235"/>
      <c r="N403" s="234"/>
      <c r="O403" s="201">
        <f t="shared" si="317"/>
        <v>0</v>
      </c>
      <c r="P403" s="235"/>
      <c r="Q403" s="234"/>
      <c r="R403" s="201">
        <f t="shared" si="318"/>
        <v>0</v>
      </c>
      <c r="S403" s="235"/>
      <c r="T403" s="234"/>
      <c r="U403" s="201">
        <f t="shared" si="319"/>
        <v>0</v>
      </c>
      <c r="V403" s="235"/>
      <c r="W403" s="234"/>
      <c r="X403" s="201">
        <f t="shared" si="320"/>
        <v>0</v>
      </c>
      <c r="Y403" s="254"/>
      <c r="Z403" s="234"/>
      <c r="AA403" s="201">
        <f t="shared" si="321"/>
        <v>0</v>
      </c>
      <c r="AB403" s="235"/>
      <c r="AC403" s="234"/>
      <c r="AD403" s="201">
        <f t="shared" si="322"/>
        <v>0</v>
      </c>
      <c r="AE403" s="235"/>
      <c r="AF403" s="234"/>
      <c r="AG403" s="201">
        <f t="shared" si="323"/>
        <v>0</v>
      </c>
      <c r="AH403" s="235"/>
      <c r="AI403" s="229"/>
      <c r="AJ403" s="391"/>
    </row>
    <row r="404" spans="1:36" ht="14.45" hidden="1" customHeight="1">
      <c r="A404" s="359"/>
      <c r="B404" s="367"/>
      <c r="C404" s="361"/>
      <c r="D404" s="389"/>
      <c r="E404" s="365"/>
      <c r="F404" s="367"/>
      <c r="G404" s="222" t="s">
        <v>39</v>
      </c>
      <c r="H404" s="234"/>
      <c r="I404" s="201">
        <f t="shared" si="315"/>
        <v>0</v>
      </c>
      <c r="J404" s="235"/>
      <c r="K404" s="234"/>
      <c r="L404" s="201">
        <f t="shared" si="316"/>
        <v>0</v>
      </c>
      <c r="M404" s="235"/>
      <c r="N404" s="234"/>
      <c r="O404" s="201">
        <f t="shared" si="317"/>
        <v>0</v>
      </c>
      <c r="P404" s="235"/>
      <c r="Q404" s="234"/>
      <c r="R404" s="201">
        <f t="shared" si="318"/>
        <v>0</v>
      </c>
      <c r="S404" s="235"/>
      <c r="T404" s="234"/>
      <c r="U404" s="201">
        <f t="shared" si="319"/>
        <v>0</v>
      </c>
      <c r="V404" s="235"/>
      <c r="W404" s="234"/>
      <c r="X404" s="201">
        <f t="shared" si="320"/>
        <v>0</v>
      </c>
      <c r="Y404" s="254"/>
      <c r="Z404" s="234"/>
      <c r="AA404" s="201">
        <f t="shared" si="321"/>
        <v>0</v>
      </c>
      <c r="AB404" s="235"/>
      <c r="AC404" s="234"/>
      <c r="AD404" s="201">
        <f t="shared" si="322"/>
        <v>0</v>
      </c>
      <c r="AE404" s="235"/>
      <c r="AF404" s="234"/>
      <c r="AG404" s="201">
        <f t="shared" si="323"/>
        <v>0</v>
      </c>
      <c r="AH404" s="235"/>
      <c r="AI404" s="229"/>
      <c r="AJ404" s="211" t="s">
        <v>40</v>
      </c>
    </row>
    <row r="405" spans="1:36" ht="14.45" hidden="1" customHeight="1">
      <c r="A405" s="359"/>
      <c r="B405" s="367"/>
      <c r="C405" s="361"/>
      <c r="D405" s="389"/>
      <c r="E405" s="365"/>
      <c r="F405" s="367"/>
      <c r="G405" s="222" t="s">
        <v>41</v>
      </c>
      <c r="H405" s="234"/>
      <c r="I405" s="201">
        <f t="shared" si="315"/>
        <v>0</v>
      </c>
      <c r="J405" s="235"/>
      <c r="K405" s="234"/>
      <c r="L405" s="201">
        <f t="shared" si="316"/>
        <v>0</v>
      </c>
      <c r="M405" s="235"/>
      <c r="N405" s="234"/>
      <c r="O405" s="201">
        <f t="shared" si="317"/>
        <v>0</v>
      </c>
      <c r="P405" s="235"/>
      <c r="Q405" s="234"/>
      <c r="R405" s="201">
        <f t="shared" si="318"/>
        <v>0</v>
      </c>
      <c r="S405" s="235"/>
      <c r="T405" s="234"/>
      <c r="U405" s="201">
        <f t="shared" si="319"/>
        <v>0</v>
      </c>
      <c r="V405" s="235"/>
      <c r="W405" s="234"/>
      <c r="X405" s="201">
        <f t="shared" si="320"/>
        <v>0</v>
      </c>
      <c r="Y405" s="254"/>
      <c r="Z405" s="234"/>
      <c r="AA405" s="201">
        <f t="shared" si="321"/>
        <v>0</v>
      </c>
      <c r="AB405" s="235"/>
      <c r="AC405" s="234"/>
      <c r="AD405" s="201">
        <f t="shared" si="322"/>
        <v>0</v>
      </c>
      <c r="AE405" s="235"/>
      <c r="AF405" s="234"/>
      <c r="AG405" s="201">
        <f t="shared" si="323"/>
        <v>0</v>
      </c>
      <c r="AH405" s="235"/>
      <c r="AI405" s="229"/>
      <c r="AJ405" s="393" t="e">
        <f>AJ402/AJ396</f>
        <v>#REF!</v>
      </c>
    </row>
    <row r="406" spans="1:36" ht="15" hidden="1" customHeight="1">
      <c r="A406" s="359"/>
      <c r="B406" s="367"/>
      <c r="C406" s="361"/>
      <c r="D406" s="389"/>
      <c r="E406" s="365"/>
      <c r="F406" s="367"/>
      <c r="G406" s="222" t="s">
        <v>42</v>
      </c>
      <c r="H406" s="234"/>
      <c r="I406" s="201">
        <f t="shared" si="315"/>
        <v>0</v>
      </c>
      <c r="J406" s="235"/>
      <c r="K406" s="234"/>
      <c r="L406" s="201">
        <f t="shared" si="316"/>
        <v>0</v>
      </c>
      <c r="M406" s="235"/>
      <c r="N406" s="234"/>
      <c r="O406" s="201">
        <f t="shared" si="317"/>
        <v>0</v>
      </c>
      <c r="P406" s="235"/>
      <c r="Q406" s="234"/>
      <c r="R406" s="201">
        <f t="shared" si="318"/>
        <v>0</v>
      </c>
      <c r="S406" s="235"/>
      <c r="T406" s="234"/>
      <c r="U406" s="201">
        <f t="shared" si="319"/>
        <v>0</v>
      </c>
      <c r="V406" s="235"/>
      <c r="W406" s="234"/>
      <c r="X406" s="201">
        <f t="shared" si="320"/>
        <v>0</v>
      </c>
      <c r="Y406" s="254"/>
      <c r="Z406" s="234"/>
      <c r="AA406" s="201">
        <f t="shared" si="321"/>
        <v>0</v>
      </c>
      <c r="AB406" s="235"/>
      <c r="AC406" s="234"/>
      <c r="AD406" s="201">
        <f t="shared" si="322"/>
        <v>0</v>
      </c>
      <c r="AE406" s="235"/>
      <c r="AF406" s="234"/>
      <c r="AG406" s="201">
        <f t="shared" si="323"/>
        <v>0</v>
      </c>
      <c r="AH406" s="235"/>
      <c r="AI406" s="229"/>
      <c r="AJ406" s="393"/>
    </row>
    <row r="407" spans="1:36" ht="15" hidden="1" customHeight="1">
      <c r="A407" s="354" t="s">
        <v>17</v>
      </c>
      <c r="B407" s="356" t="s">
        <v>13</v>
      </c>
      <c r="C407" s="356" t="s">
        <v>14</v>
      </c>
      <c r="D407" s="356" t="s">
        <v>157</v>
      </c>
      <c r="E407" s="356" t="s">
        <v>16</v>
      </c>
      <c r="F407" s="348" t="s">
        <v>17</v>
      </c>
      <c r="G407" s="358" t="s">
        <v>18</v>
      </c>
      <c r="H407" s="352" t="s">
        <v>19</v>
      </c>
      <c r="I407" s="348" t="s">
        <v>20</v>
      </c>
      <c r="J407" s="350" t="s">
        <v>21</v>
      </c>
      <c r="K407" s="352" t="s">
        <v>19</v>
      </c>
      <c r="L407" s="348" t="s">
        <v>20</v>
      </c>
      <c r="M407" s="350" t="s">
        <v>21</v>
      </c>
      <c r="N407" s="352" t="s">
        <v>19</v>
      </c>
      <c r="O407" s="348" t="s">
        <v>20</v>
      </c>
      <c r="P407" s="350" t="s">
        <v>21</v>
      </c>
      <c r="Q407" s="352" t="s">
        <v>19</v>
      </c>
      <c r="R407" s="348" t="s">
        <v>20</v>
      </c>
      <c r="S407" s="350" t="s">
        <v>21</v>
      </c>
      <c r="T407" s="352" t="s">
        <v>19</v>
      </c>
      <c r="U407" s="348" t="s">
        <v>20</v>
      </c>
      <c r="V407" s="350" t="s">
        <v>21</v>
      </c>
      <c r="W407" s="352" t="s">
        <v>19</v>
      </c>
      <c r="X407" s="348" t="s">
        <v>20</v>
      </c>
      <c r="Y407" s="370" t="s">
        <v>21</v>
      </c>
      <c r="Z407" s="352" t="s">
        <v>19</v>
      </c>
      <c r="AA407" s="348" t="s">
        <v>20</v>
      </c>
      <c r="AB407" s="350" t="s">
        <v>21</v>
      </c>
      <c r="AC407" s="352" t="s">
        <v>19</v>
      </c>
      <c r="AD407" s="348" t="s">
        <v>20</v>
      </c>
      <c r="AE407" s="350" t="s">
        <v>21</v>
      </c>
      <c r="AF407" s="352" t="s">
        <v>19</v>
      </c>
      <c r="AG407" s="348" t="s">
        <v>20</v>
      </c>
      <c r="AH407" s="350" t="s">
        <v>21</v>
      </c>
      <c r="AI407" s="372" t="s">
        <v>19</v>
      </c>
      <c r="AJ407" s="380" t="s">
        <v>22</v>
      </c>
    </row>
    <row r="408" spans="1:36" ht="15" hidden="1" customHeight="1">
      <c r="A408" s="354"/>
      <c r="B408" s="356"/>
      <c r="C408" s="356"/>
      <c r="D408" s="356"/>
      <c r="E408" s="356"/>
      <c r="F408" s="348"/>
      <c r="G408" s="358"/>
      <c r="H408" s="352"/>
      <c r="I408" s="348"/>
      <c r="J408" s="350"/>
      <c r="K408" s="352"/>
      <c r="L408" s="348"/>
      <c r="M408" s="350"/>
      <c r="N408" s="352"/>
      <c r="O408" s="348"/>
      <c r="P408" s="350"/>
      <c r="Q408" s="352"/>
      <c r="R408" s="348"/>
      <c r="S408" s="350"/>
      <c r="T408" s="352"/>
      <c r="U408" s="348"/>
      <c r="V408" s="350"/>
      <c r="W408" s="352"/>
      <c r="X408" s="348"/>
      <c r="Y408" s="370"/>
      <c r="Z408" s="352"/>
      <c r="AA408" s="348"/>
      <c r="AB408" s="350"/>
      <c r="AC408" s="352"/>
      <c r="AD408" s="348"/>
      <c r="AE408" s="350"/>
      <c r="AF408" s="352"/>
      <c r="AG408" s="348"/>
      <c r="AH408" s="350"/>
      <c r="AI408" s="372"/>
      <c r="AJ408" s="380"/>
    </row>
    <row r="409" spans="1:36" ht="15" hidden="1" customHeight="1">
      <c r="A409" s="359" t="s">
        <v>267</v>
      </c>
      <c r="B409" s="367" t="s">
        <v>268</v>
      </c>
      <c r="C409" s="361">
        <v>1964</v>
      </c>
      <c r="D409" s="389">
        <v>3030</v>
      </c>
      <c r="E409" s="365" t="s">
        <v>269</v>
      </c>
      <c r="F409" s="367" t="s">
        <v>267</v>
      </c>
      <c r="G409" s="222" t="s">
        <v>27</v>
      </c>
      <c r="H409" s="234"/>
      <c r="I409" s="201">
        <f t="shared" ref="I409:I420" si="324">H409-J409</f>
        <v>0</v>
      </c>
      <c r="J409" s="235"/>
      <c r="K409" s="234"/>
      <c r="L409" s="201">
        <f t="shared" ref="L409:L420" si="325">K409-M409</f>
        <v>0</v>
      </c>
      <c r="M409" s="235"/>
      <c r="N409" s="234"/>
      <c r="O409" s="201">
        <f t="shared" ref="O409:O420" si="326">N409-P409</f>
        <v>0</v>
      </c>
      <c r="P409" s="235"/>
      <c r="Q409" s="234"/>
      <c r="R409" s="201">
        <f t="shared" ref="R409:R420" si="327">Q409-S409</f>
        <v>0</v>
      </c>
      <c r="S409" s="235"/>
      <c r="T409" s="234"/>
      <c r="U409" s="201">
        <f t="shared" ref="U409:U420" si="328">T409-V409</f>
        <v>0</v>
      </c>
      <c r="V409" s="235"/>
      <c r="W409" s="234"/>
      <c r="X409" s="201">
        <f t="shared" ref="X409:X420" si="329">W409-Y409</f>
        <v>0</v>
      </c>
      <c r="Y409" s="254"/>
      <c r="Z409" s="234"/>
      <c r="AA409" s="201">
        <f t="shared" ref="AA409:AA420" si="330">Z409-AB409</f>
        <v>0</v>
      </c>
      <c r="AB409" s="235"/>
      <c r="AC409" s="234"/>
      <c r="AD409" s="201">
        <f t="shared" ref="AD409:AD420" si="331">AC409-AE409</f>
        <v>0</v>
      </c>
      <c r="AE409" s="235"/>
      <c r="AF409" s="234"/>
      <c r="AG409" s="201">
        <f t="shared" ref="AG409:AG420" si="332">AF409-AH409</f>
        <v>0</v>
      </c>
      <c r="AH409" s="235"/>
      <c r="AI409" s="229"/>
      <c r="AJ409" s="209" t="s">
        <v>28</v>
      </c>
    </row>
    <row r="410" spans="1:36" ht="14.45" hidden="1" customHeight="1">
      <c r="A410" s="359"/>
      <c r="B410" s="367"/>
      <c r="C410" s="361"/>
      <c r="D410" s="389"/>
      <c r="E410" s="365"/>
      <c r="F410" s="367"/>
      <c r="G410" s="222" t="s">
        <v>29</v>
      </c>
      <c r="H410" s="234"/>
      <c r="I410" s="201">
        <f t="shared" si="324"/>
        <v>0</v>
      </c>
      <c r="J410" s="235"/>
      <c r="K410" s="234"/>
      <c r="L410" s="201">
        <f t="shared" si="325"/>
        <v>0</v>
      </c>
      <c r="M410" s="235"/>
      <c r="N410" s="234"/>
      <c r="O410" s="201">
        <f t="shared" si="326"/>
        <v>0</v>
      </c>
      <c r="P410" s="235"/>
      <c r="Q410" s="234"/>
      <c r="R410" s="201">
        <f t="shared" si="327"/>
        <v>0</v>
      </c>
      <c r="S410" s="235"/>
      <c r="T410" s="234"/>
      <c r="U410" s="201">
        <f t="shared" si="328"/>
        <v>0</v>
      </c>
      <c r="V410" s="235"/>
      <c r="W410" s="234"/>
      <c r="X410" s="201">
        <f t="shared" si="329"/>
        <v>0</v>
      </c>
      <c r="Y410" s="254"/>
      <c r="Z410" s="234"/>
      <c r="AA410" s="201">
        <f t="shared" si="330"/>
        <v>0</v>
      </c>
      <c r="AB410" s="235"/>
      <c r="AC410" s="234"/>
      <c r="AD410" s="201">
        <f t="shared" si="331"/>
        <v>0</v>
      </c>
      <c r="AE410" s="235"/>
      <c r="AF410" s="234"/>
      <c r="AG410" s="201">
        <f t="shared" si="332"/>
        <v>0</v>
      </c>
      <c r="AH410" s="235"/>
      <c r="AI410" s="229"/>
      <c r="AJ410" s="391" t="e">
        <f>SUM(H409:H420,K409:K420,N409:N420,Q409:Q420,T409:T420,AI409:AI420)+SUM(#REF!,#REF!,#REF!,#REF!,#REF!,#REF!,#REF!,#REF!,#REF!,#REF!,#REF!,#REF!,#REF!,#REF!,#REF!,#REF!,#REF!,#REF!,#REF!,#REF!)</f>
        <v>#REF!</v>
      </c>
    </row>
    <row r="411" spans="1:36" ht="14.45" hidden="1" customHeight="1">
      <c r="A411" s="359"/>
      <c r="B411" s="367"/>
      <c r="C411" s="361"/>
      <c r="D411" s="389"/>
      <c r="E411" s="365"/>
      <c r="F411" s="367"/>
      <c r="G411" s="222" t="s">
        <v>30</v>
      </c>
      <c r="H411" s="234"/>
      <c r="I411" s="201">
        <f t="shared" si="324"/>
        <v>0</v>
      </c>
      <c r="J411" s="235"/>
      <c r="K411" s="234"/>
      <c r="L411" s="201">
        <f t="shared" si="325"/>
        <v>0</v>
      </c>
      <c r="M411" s="235"/>
      <c r="N411" s="234"/>
      <c r="O411" s="201">
        <f t="shared" si="326"/>
        <v>0</v>
      </c>
      <c r="P411" s="235"/>
      <c r="Q411" s="234"/>
      <c r="R411" s="201">
        <f t="shared" si="327"/>
        <v>0</v>
      </c>
      <c r="S411" s="235"/>
      <c r="T411" s="234"/>
      <c r="U411" s="201">
        <f t="shared" si="328"/>
        <v>0</v>
      </c>
      <c r="V411" s="235"/>
      <c r="W411" s="234"/>
      <c r="X411" s="201">
        <f t="shared" si="329"/>
        <v>0</v>
      </c>
      <c r="Y411" s="254"/>
      <c r="Z411" s="234"/>
      <c r="AA411" s="201">
        <f t="shared" si="330"/>
        <v>0</v>
      </c>
      <c r="AB411" s="235"/>
      <c r="AC411" s="234"/>
      <c r="AD411" s="201">
        <f t="shared" si="331"/>
        <v>0</v>
      </c>
      <c r="AE411" s="235"/>
      <c r="AF411" s="234"/>
      <c r="AG411" s="201">
        <f t="shared" si="332"/>
        <v>0</v>
      </c>
      <c r="AH411" s="235"/>
      <c r="AI411" s="229"/>
      <c r="AJ411" s="391"/>
    </row>
    <row r="412" spans="1:36" ht="14.45" hidden="1" customHeight="1">
      <c r="A412" s="359"/>
      <c r="B412" s="367"/>
      <c r="C412" s="361"/>
      <c r="D412" s="389"/>
      <c r="E412" s="365"/>
      <c r="F412" s="367"/>
      <c r="G412" s="222" t="s">
        <v>31</v>
      </c>
      <c r="H412" s="234"/>
      <c r="I412" s="201">
        <f t="shared" si="324"/>
        <v>0</v>
      </c>
      <c r="J412" s="235"/>
      <c r="K412" s="234"/>
      <c r="L412" s="201">
        <f t="shared" si="325"/>
        <v>0</v>
      </c>
      <c r="M412" s="235"/>
      <c r="N412" s="234"/>
      <c r="O412" s="201">
        <f t="shared" si="326"/>
        <v>0</v>
      </c>
      <c r="P412" s="235"/>
      <c r="Q412" s="234"/>
      <c r="R412" s="201">
        <f t="shared" si="327"/>
        <v>0</v>
      </c>
      <c r="S412" s="235"/>
      <c r="T412" s="234"/>
      <c r="U412" s="201">
        <f t="shared" si="328"/>
        <v>0</v>
      </c>
      <c r="V412" s="235"/>
      <c r="W412" s="234"/>
      <c r="X412" s="201">
        <f t="shared" si="329"/>
        <v>0</v>
      </c>
      <c r="Y412" s="254"/>
      <c r="Z412" s="234"/>
      <c r="AA412" s="201">
        <f t="shared" si="330"/>
        <v>0</v>
      </c>
      <c r="AB412" s="235"/>
      <c r="AC412" s="234"/>
      <c r="AD412" s="201">
        <f t="shared" si="331"/>
        <v>0</v>
      </c>
      <c r="AE412" s="235"/>
      <c r="AF412" s="234"/>
      <c r="AG412" s="201">
        <f t="shared" si="332"/>
        <v>0</v>
      </c>
      <c r="AH412" s="235"/>
      <c r="AI412" s="229"/>
      <c r="AJ412" s="211" t="s">
        <v>32</v>
      </c>
    </row>
    <row r="413" spans="1:36" ht="14.45" hidden="1" customHeight="1">
      <c r="A413" s="359"/>
      <c r="B413" s="367"/>
      <c r="C413" s="361"/>
      <c r="D413" s="389"/>
      <c r="E413" s="365"/>
      <c r="F413" s="367"/>
      <c r="G413" s="222" t="s">
        <v>33</v>
      </c>
      <c r="H413" s="234"/>
      <c r="I413" s="201">
        <f t="shared" si="324"/>
        <v>0</v>
      </c>
      <c r="J413" s="235"/>
      <c r="K413" s="234"/>
      <c r="L413" s="201">
        <f t="shared" si="325"/>
        <v>0</v>
      </c>
      <c r="M413" s="235"/>
      <c r="N413" s="234"/>
      <c r="O413" s="201">
        <f t="shared" si="326"/>
        <v>0</v>
      </c>
      <c r="P413" s="235"/>
      <c r="Q413" s="234"/>
      <c r="R413" s="201">
        <f t="shared" si="327"/>
        <v>0</v>
      </c>
      <c r="S413" s="235"/>
      <c r="T413" s="234"/>
      <c r="U413" s="201">
        <f t="shared" si="328"/>
        <v>0</v>
      </c>
      <c r="V413" s="235"/>
      <c r="W413" s="234"/>
      <c r="X413" s="201">
        <f t="shared" si="329"/>
        <v>0</v>
      </c>
      <c r="Y413" s="254"/>
      <c r="Z413" s="234"/>
      <c r="AA413" s="201">
        <f t="shared" si="330"/>
        <v>0</v>
      </c>
      <c r="AB413" s="235"/>
      <c r="AC413" s="234"/>
      <c r="AD413" s="201">
        <f t="shared" si="331"/>
        <v>0</v>
      </c>
      <c r="AE413" s="235"/>
      <c r="AF413" s="234"/>
      <c r="AG413" s="201">
        <f t="shared" si="332"/>
        <v>0</v>
      </c>
      <c r="AH413" s="235"/>
      <c r="AI413" s="229"/>
      <c r="AJ413" s="391">
        <f>SUM(I409:I420,L409:L420,O409:O420,R409:R420,U409:U420)</f>
        <v>0</v>
      </c>
    </row>
    <row r="414" spans="1:36" ht="14.45" hidden="1" customHeight="1">
      <c r="A414" s="359"/>
      <c r="B414" s="367"/>
      <c r="C414" s="361"/>
      <c r="D414" s="389"/>
      <c r="E414" s="365"/>
      <c r="F414" s="367"/>
      <c r="G414" s="222" t="s">
        <v>34</v>
      </c>
      <c r="H414" s="234"/>
      <c r="I414" s="201">
        <f t="shared" si="324"/>
        <v>0</v>
      </c>
      <c r="J414" s="235"/>
      <c r="K414" s="234"/>
      <c r="L414" s="201">
        <f t="shared" si="325"/>
        <v>0</v>
      </c>
      <c r="M414" s="235"/>
      <c r="N414" s="234"/>
      <c r="O414" s="201">
        <f t="shared" si="326"/>
        <v>0</v>
      </c>
      <c r="P414" s="235"/>
      <c r="Q414" s="234"/>
      <c r="R414" s="201">
        <f t="shared" si="327"/>
        <v>0</v>
      </c>
      <c r="S414" s="235"/>
      <c r="T414" s="234"/>
      <c r="U414" s="201">
        <f t="shared" si="328"/>
        <v>0</v>
      </c>
      <c r="V414" s="235"/>
      <c r="W414" s="234"/>
      <c r="X414" s="201">
        <f t="shared" si="329"/>
        <v>0</v>
      </c>
      <c r="Y414" s="254"/>
      <c r="Z414" s="234"/>
      <c r="AA414" s="201">
        <f t="shared" si="330"/>
        <v>0</v>
      </c>
      <c r="AB414" s="235"/>
      <c r="AC414" s="234"/>
      <c r="AD414" s="201">
        <f t="shared" si="331"/>
        <v>0</v>
      </c>
      <c r="AE414" s="235"/>
      <c r="AF414" s="234"/>
      <c r="AG414" s="201">
        <f t="shared" si="332"/>
        <v>0</v>
      </c>
      <c r="AH414" s="235"/>
      <c r="AI414" s="229"/>
      <c r="AJ414" s="391"/>
    </row>
    <row r="415" spans="1:36" ht="14.45" hidden="1" customHeight="1">
      <c r="A415" s="359"/>
      <c r="B415" s="367"/>
      <c r="C415" s="361"/>
      <c r="D415" s="389"/>
      <c r="E415" s="365"/>
      <c r="F415" s="367"/>
      <c r="G415" s="222" t="s">
        <v>35</v>
      </c>
      <c r="H415" s="234"/>
      <c r="I415" s="201">
        <f t="shared" si="324"/>
        <v>0</v>
      </c>
      <c r="J415" s="235"/>
      <c r="K415" s="234"/>
      <c r="L415" s="201">
        <f t="shared" si="325"/>
        <v>0</v>
      </c>
      <c r="M415" s="235"/>
      <c r="N415" s="234"/>
      <c r="O415" s="201">
        <f t="shared" si="326"/>
        <v>0</v>
      </c>
      <c r="P415" s="235"/>
      <c r="Q415" s="234"/>
      <c r="R415" s="201">
        <f t="shared" si="327"/>
        <v>0</v>
      </c>
      <c r="S415" s="235"/>
      <c r="T415" s="234"/>
      <c r="U415" s="201">
        <f t="shared" si="328"/>
        <v>0</v>
      </c>
      <c r="V415" s="235"/>
      <c r="W415" s="234"/>
      <c r="X415" s="201">
        <f t="shared" si="329"/>
        <v>0</v>
      </c>
      <c r="Y415" s="254"/>
      <c r="Z415" s="234"/>
      <c r="AA415" s="201">
        <f t="shared" si="330"/>
        <v>0</v>
      </c>
      <c r="AB415" s="235"/>
      <c r="AC415" s="234"/>
      <c r="AD415" s="201">
        <f t="shared" si="331"/>
        <v>0</v>
      </c>
      <c r="AE415" s="235"/>
      <c r="AF415" s="234"/>
      <c r="AG415" s="201">
        <f t="shared" si="332"/>
        <v>0</v>
      </c>
      <c r="AH415" s="235"/>
      <c r="AI415" s="229"/>
      <c r="AJ415" s="211" t="s">
        <v>36</v>
      </c>
    </row>
    <row r="416" spans="1:36" ht="14.45" hidden="1" customHeight="1">
      <c r="A416" s="359"/>
      <c r="B416" s="367"/>
      <c r="C416" s="361"/>
      <c r="D416" s="389"/>
      <c r="E416" s="365"/>
      <c r="F416" s="367"/>
      <c r="G416" s="222" t="s">
        <v>37</v>
      </c>
      <c r="H416" s="234"/>
      <c r="I416" s="201">
        <f t="shared" si="324"/>
        <v>0</v>
      </c>
      <c r="J416" s="235"/>
      <c r="K416" s="234"/>
      <c r="L416" s="201">
        <f t="shared" si="325"/>
        <v>0</v>
      </c>
      <c r="M416" s="235"/>
      <c r="N416" s="234"/>
      <c r="O416" s="201">
        <f t="shared" si="326"/>
        <v>0</v>
      </c>
      <c r="P416" s="235"/>
      <c r="Q416" s="234"/>
      <c r="R416" s="201">
        <f t="shared" si="327"/>
        <v>0</v>
      </c>
      <c r="S416" s="235"/>
      <c r="T416" s="234"/>
      <c r="U416" s="201">
        <f t="shared" si="328"/>
        <v>0</v>
      </c>
      <c r="V416" s="235"/>
      <c r="W416" s="234"/>
      <c r="X416" s="201">
        <f t="shared" si="329"/>
        <v>0</v>
      </c>
      <c r="Y416" s="254"/>
      <c r="Z416" s="234"/>
      <c r="AA416" s="201">
        <f t="shared" si="330"/>
        <v>0</v>
      </c>
      <c r="AB416" s="235"/>
      <c r="AC416" s="234"/>
      <c r="AD416" s="201">
        <f t="shared" si="331"/>
        <v>0</v>
      </c>
      <c r="AE416" s="235"/>
      <c r="AF416" s="234"/>
      <c r="AG416" s="201">
        <f t="shared" si="332"/>
        <v>0</v>
      </c>
      <c r="AH416" s="235"/>
      <c r="AI416" s="229"/>
      <c r="AJ416" s="391" t="e">
        <f>SUM(J409:J420,M409:M420,P409:P420,S409:S420,V409:V420)+SUM(#REF!,#REF!,#REF!,#REF!,#REF!,#REF!,#REF!,#REF!,#REF!,#REF!,#REF!,#REF!,#REF!,#REF!,#REF!,#REF!,#REF!,#REF!)</f>
        <v>#REF!</v>
      </c>
    </row>
    <row r="417" spans="1:36" ht="14.45" hidden="1" customHeight="1">
      <c r="A417" s="359"/>
      <c r="B417" s="367"/>
      <c r="C417" s="361"/>
      <c r="D417" s="389"/>
      <c r="E417" s="365"/>
      <c r="F417" s="367"/>
      <c r="G417" s="222" t="s">
        <v>38</v>
      </c>
      <c r="H417" s="234"/>
      <c r="I417" s="201">
        <f t="shared" si="324"/>
        <v>0</v>
      </c>
      <c r="J417" s="235"/>
      <c r="K417" s="234"/>
      <c r="L417" s="201">
        <f t="shared" si="325"/>
        <v>0</v>
      </c>
      <c r="M417" s="235"/>
      <c r="N417" s="234"/>
      <c r="O417" s="201">
        <f t="shared" si="326"/>
        <v>0</v>
      </c>
      <c r="P417" s="235"/>
      <c r="Q417" s="234"/>
      <c r="R417" s="201">
        <f t="shared" si="327"/>
        <v>0</v>
      </c>
      <c r="S417" s="235"/>
      <c r="T417" s="234"/>
      <c r="U417" s="201">
        <f t="shared" si="328"/>
        <v>0</v>
      </c>
      <c r="V417" s="235"/>
      <c r="W417" s="234"/>
      <c r="X417" s="201">
        <f t="shared" si="329"/>
        <v>0</v>
      </c>
      <c r="Y417" s="254"/>
      <c r="Z417" s="234"/>
      <c r="AA417" s="201">
        <f t="shared" si="330"/>
        <v>0</v>
      </c>
      <c r="AB417" s="235"/>
      <c r="AC417" s="234"/>
      <c r="AD417" s="201">
        <f t="shared" si="331"/>
        <v>0</v>
      </c>
      <c r="AE417" s="235"/>
      <c r="AF417" s="234"/>
      <c r="AG417" s="201">
        <f t="shared" si="332"/>
        <v>0</v>
      </c>
      <c r="AH417" s="235"/>
      <c r="AI417" s="229"/>
      <c r="AJ417" s="391"/>
    </row>
    <row r="418" spans="1:36" ht="14.45" hidden="1" customHeight="1">
      <c r="A418" s="359"/>
      <c r="B418" s="367"/>
      <c r="C418" s="361"/>
      <c r="D418" s="389"/>
      <c r="E418" s="365"/>
      <c r="F418" s="367"/>
      <c r="G418" s="222" t="s">
        <v>39</v>
      </c>
      <c r="H418" s="234"/>
      <c r="I418" s="201">
        <f t="shared" si="324"/>
        <v>0</v>
      </c>
      <c r="J418" s="235"/>
      <c r="K418" s="234"/>
      <c r="L418" s="201">
        <f t="shared" si="325"/>
        <v>0</v>
      </c>
      <c r="M418" s="235"/>
      <c r="N418" s="234"/>
      <c r="O418" s="201">
        <f t="shared" si="326"/>
        <v>0</v>
      </c>
      <c r="P418" s="235"/>
      <c r="Q418" s="234"/>
      <c r="R418" s="201">
        <f t="shared" si="327"/>
        <v>0</v>
      </c>
      <c r="S418" s="235"/>
      <c r="T418" s="234"/>
      <c r="U418" s="201">
        <f t="shared" si="328"/>
        <v>0</v>
      </c>
      <c r="V418" s="235"/>
      <c r="W418" s="234"/>
      <c r="X418" s="201">
        <f t="shared" si="329"/>
        <v>0</v>
      </c>
      <c r="Y418" s="254"/>
      <c r="Z418" s="234"/>
      <c r="AA418" s="201">
        <f t="shared" si="330"/>
        <v>0</v>
      </c>
      <c r="AB418" s="235"/>
      <c r="AC418" s="234"/>
      <c r="AD418" s="201">
        <f t="shared" si="331"/>
        <v>0</v>
      </c>
      <c r="AE418" s="235"/>
      <c r="AF418" s="234"/>
      <c r="AG418" s="201">
        <f t="shared" si="332"/>
        <v>0</v>
      </c>
      <c r="AH418" s="235"/>
      <c r="AI418" s="229"/>
      <c r="AJ418" s="211" t="s">
        <v>40</v>
      </c>
    </row>
    <row r="419" spans="1:36" ht="14.45" hidden="1" customHeight="1">
      <c r="A419" s="359"/>
      <c r="B419" s="367"/>
      <c r="C419" s="361"/>
      <c r="D419" s="389"/>
      <c r="E419" s="365"/>
      <c r="F419" s="367"/>
      <c r="G419" s="222" t="s">
        <v>41</v>
      </c>
      <c r="H419" s="234"/>
      <c r="I419" s="201">
        <f t="shared" si="324"/>
        <v>0</v>
      </c>
      <c r="J419" s="235"/>
      <c r="K419" s="234"/>
      <c r="L419" s="201">
        <f t="shared" si="325"/>
        <v>0</v>
      </c>
      <c r="M419" s="235"/>
      <c r="N419" s="234"/>
      <c r="O419" s="201">
        <f t="shared" si="326"/>
        <v>0</v>
      </c>
      <c r="P419" s="235"/>
      <c r="Q419" s="234"/>
      <c r="R419" s="201">
        <f t="shared" si="327"/>
        <v>0</v>
      </c>
      <c r="S419" s="235"/>
      <c r="T419" s="234"/>
      <c r="U419" s="201">
        <f t="shared" si="328"/>
        <v>0</v>
      </c>
      <c r="V419" s="235"/>
      <c r="W419" s="234"/>
      <c r="X419" s="201">
        <f t="shared" si="329"/>
        <v>0</v>
      </c>
      <c r="Y419" s="254"/>
      <c r="Z419" s="234"/>
      <c r="AA419" s="201">
        <f t="shared" si="330"/>
        <v>0</v>
      </c>
      <c r="AB419" s="235"/>
      <c r="AC419" s="234"/>
      <c r="AD419" s="201">
        <f t="shared" si="331"/>
        <v>0</v>
      </c>
      <c r="AE419" s="235"/>
      <c r="AF419" s="234"/>
      <c r="AG419" s="201">
        <f t="shared" si="332"/>
        <v>0</v>
      </c>
      <c r="AH419" s="235"/>
      <c r="AI419" s="229"/>
      <c r="AJ419" s="393" t="e">
        <f>AJ416/AJ410</f>
        <v>#REF!</v>
      </c>
    </row>
    <row r="420" spans="1:36" ht="15" hidden="1" customHeight="1" thickBot="1">
      <c r="A420" s="396"/>
      <c r="B420" s="400"/>
      <c r="C420" s="397"/>
      <c r="D420" s="408"/>
      <c r="E420" s="399"/>
      <c r="F420" s="400"/>
      <c r="G420" s="224" t="s">
        <v>42</v>
      </c>
      <c r="H420" s="238"/>
      <c r="I420" s="202">
        <f t="shared" si="324"/>
        <v>0</v>
      </c>
      <c r="J420" s="239"/>
      <c r="K420" s="238"/>
      <c r="L420" s="202">
        <f t="shared" si="325"/>
        <v>0</v>
      </c>
      <c r="M420" s="239"/>
      <c r="N420" s="238"/>
      <c r="O420" s="202">
        <f t="shared" si="326"/>
        <v>0</v>
      </c>
      <c r="P420" s="239"/>
      <c r="Q420" s="238"/>
      <c r="R420" s="202">
        <f t="shared" si="327"/>
        <v>0</v>
      </c>
      <c r="S420" s="239"/>
      <c r="T420" s="238"/>
      <c r="U420" s="202">
        <f t="shared" si="328"/>
        <v>0</v>
      </c>
      <c r="V420" s="239"/>
      <c r="W420" s="238"/>
      <c r="X420" s="202">
        <f t="shared" si="329"/>
        <v>0</v>
      </c>
      <c r="Y420" s="256"/>
      <c r="Z420" s="238"/>
      <c r="AA420" s="202">
        <f t="shared" si="330"/>
        <v>0</v>
      </c>
      <c r="AB420" s="239"/>
      <c r="AC420" s="238"/>
      <c r="AD420" s="202">
        <f t="shared" si="331"/>
        <v>0</v>
      </c>
      <c r="AE420" s="239"/>
      <c r="AF420" s="238"/>
      <c r="AG420" s="202">
        <f t="shared" si="332"/>
        <v>0</v>
      </c>
      <c r="AH420" s="239"/>
      <c r="AI420" s="231"/>
      <c r="AJ420" s="413"/>
    </row>
    <row r="421" spans="1:36" ht="15" hidden="1" customHeight="1">
      <c r="A421" s="353" t="s">
        <v>17</v>
      </c>
      <c r="B421" s="355" t="s">
        <v>13</v>
      </c>
      <c r="C421" s="355" t="s">
        <v>14</v>
      </c>
      <c r="D421" s="355" t="s">
        <v>157</v>
      </c>
      <c r="E421" s="355" t="s">
        <v>16</v>
      </c>
      <c r="F421" s="347" t="s">
        <v>17</v>
      </c>
      <c r="G421" s="357" t="s">
        <v>18</v>
      </c>
      <c r="H421" s="351" t="s">
        <v>19</v>
      </c>
      <c r="I421" s="347" t="s">
        <v>20</v>
      </c>
      <c r="J421" s="349" t="s">
        <v>21</v>
      </c>
      <c r="K421" s="351" t="s">
        <v>19</v>
      </c>
      <c r="L421" s="347" t="s">
        <v>20</v>
      </c>
      <c r="M421" s="349" t="s">
        <v>21</v>
      </c>
      <c r="N421" s="351" t="s">
        <v>19</v>
      </c>
      <c r="O421" s="347" t="s">
        <v>20</v>
      </c>
      <c r="P421" s="349" t="s">
        <v>21</v>
      </c>
      <c r="Q421" s="351" t="s">
        <v>19</v>
      </c>
      <c r="R421" s="347" t="s">
        <v>20</v>
      </c>
      <c r="S421" s="349" t="s">
        <v>21</v>
      </c>
      <c r="T421" s="351" t="s">
        <v>19</v>
      </c>
      <c r="U421" s="347" t="s">
        <v>20</v>
      </c>
      <c r="V421" s="349" t="s">
        <v>21</v>
      </c>
      <c r="W421" s="351" t="s">
        <v>19</v>
      </c>
      <c r="X421" s="347" t="s">
        <v>20</v>
      </c>
      <c r="Y421" s="369" t="s">
        <v>21</v>
      </c>
      <c r="Z421" s="351" t="s">
        <v>19</v>
      </c>
      <c r="AA421" s="347" t="s">
        <v>20</v>
      </c>
      <c r="AB421" s="349" t="s">
        <v>21</v>
      </c>
      <c r="AC421" s="351" t="s">
        <v>19</v>
      </c>
      <c r="AD421" s="347" t="s">
        <v>20</v>
      </c>
      <c r="AE421" s="349" t="s">
        <v>21</v>
      </c>
      <c r="AF421" s="351" t="s">
        <v>19</v>
      </c>
      <c r="AG421" s="347" t="s">
        <v>20</v>
      </c>
      <c r="AH421" s="349" t="s">
        <v>21</v>
      </c>
      <c r="AI421" s="371" t="s">
        <v>19</v>
      </c>
      <c r="AJ421" s="379" t="s">
        <v>22</v>
      </c>
    </row>
    <row r="422" spans="1:36" ht="15" hidden="1" customHeight="1">
      <c r="A422" s="354"/>
      <c r="B422" s="356"/>
      <c r="C422" s="356"/>
      <c r="D422" s="356"/>
      <c r="E422" s="356"/>
      <c r="F422" s="348"/>
      <c r="G422" s="358"/>
      <c r="H422" s="352"/>
      <c r="I422" s="348"/>
      <c r="J422" s="350"/>
      <c r="K422" s="352"/>
      <c r="L422" s="348"/>
      <c r="M422" s="350"/>
      <c r="N422" s="352"/>
      <c r="O422" s="348"/>
      <c r="P422" s="350"/>
      <c r="Q422" s="352"/>
      <c r="R422" s="348"/>
      <c r="S422" s="350"/>
      <c r="T422" s="352"/>
      <c r="U422" s="348"/>
      <c r="V422" s="350"/>
      <c r="W422" s="352"/>
      <c r="X422" s="348"/>
      <c r="Y422" s="370"/>
      <c r="Z422" s="352"/>
      <c r="AA422" s="348"/>
      <c r="AB422" s="350"/>
      <c r="AC422" s="352"/>
      <c r="AD422" s="348"/>
      <c r="AE422" s="350"/>
      <c r="AF422" s="352"/>
      <c r="AG422" s="348"/>
      <c r="AH422" s="350"/>
      <c r="AI422" s="372"/>
      <c r="AJ422" s="380"/>
    </row>
    <row r="423" spans="1:36" ht="15" hidden="1" customHeight="1">
      <c r="A423" s="359" t="s">
        <v>208</v>
      </c>
      <c r="B423" s="367" t="s">
        <v>270</v>
      </c>
      <c r="C423" s="361">
        <v>2268</v>
      </c>
      <c r="D423" s="389" t="s">
        <v>271</v>
      </c>
      <c r="E423" s="365" t="s">
        <v>272</v>
      </c>
      <c r="F423" s="367" t="s">
        <v>208</v>
      </c>
      <c r="G423" s="222" t="s">
        <v>27</v>
      </c>
      <c r="H423" s="234"/>
      <c r="I423" s="201">
        <f t="shared" ref="I423:I431" si="333">H423-J423</f>
        <v>0</v>
      </c>
      <c r="J423" s="235"/>
      <c r="K423" s="234"/>
      <c r="L423" s="201">
        <f t="shared" ref="L423:L431" si="334">K423-M423</f>
        <v>0</v>
      </c>
      <c r="M423" s="235"/>
      <c r="N423" s="234"/>
      <c r="O423" s="201">
        <f t="shared" ref="O423:O431" si="335">N423-P423</f>
        <v>0</v>
      </c>
      <c r="P423" s="235"/>
      <c r="Q423" s="234"/>
      <c r="R423" s="201">
        <f t="shared" ref="R423:R431" si="336">Q423-S423</f>
        <v>0</v>
      </c>
      <c r="S423" s="235"/>
      <c r="T423" s="234"/>
      <c r="U423" s="201">
        <f t="shared" ref="U423:U431" si="337">T423-V423</f>
        <v>0</v>
      </c>
      <c r="V423" s="235"/>
      <c r="W423" s="234"/>
      <c r="X423" s="201">
        <f t="shared" ref="X423:X431" si="338">W423-Y423</f>
        <v>0</v>
      </c>
      <c r="Y423" s="254"/>
      <c r="Z423" s="234"/>
      <c r="AA423" s="201">
        <f t="shared" ref="AA423:AA431" si="339">Z423-AB423</f>
        <v>0</v>
      </c>
      <c r="AB423" s="235"/>
      <c r="AC423" s="234"/>
      <c r="AD423" s="201">
        <f t="shared" ref="AD423:AD431" si="340">AC423-AE423</f>
        <v>0</v>
      </c>
      <c r="AE423" s="235"/>
      <c r="AF423" s="234"/>
      <c r="AG423" s="201">
        <f t="shared" ref="AG423:AG431" si="341">AF423-AH423</f>
        <v>0</v>
      </c>
      <c r="AH423" s="235"/>
      <c r="AI423" s="229"/>
      <c r="AJ423" s="203" t="s">
        <v>28</v>
      </c>
    </row>
    <row r="424" spans="1:36" hidden="1">
      <c r="A424" s="359"/>
      <c r="B424" s="367"/>
      <c r="C424" s="361"/>
      <c r="D424" s="389"/>
      <c r="E424" s="365"/>
      <c r="F424" s="367"/>
      <c r="G424" s="222" t="s">
        <v>29</v>
      </c>
      <c r="H424" s="234"/>
      <c r="I424" s="201">
        <f t="shared" si="333"/>
        <v>0</v>
      </c>
      <c r="J424" s="235"/>
      <c r="K424" s="234"/>
      <c r="L424" s="201">
        <f t="shared" si="334"/>
        <v>0</v>
      </c>
      <c r="M424" s="235"/>
      <c r="N424" s="234"/>
      <c r="O424" s="201">
        <f t="shared" si="335"/>
        <v>0</v>
      </c>
      <c r="P424" s="235"/>
      <c r="Q424" s="234"/>
      <c r="R424" s="201">
        <f t="shared" si="336"/>
        <v>0</v>
      </c>
      <c r="S424" s="235"/>
      <c r="T424" s="234"/>
      <c r="U424" s="201">
        <f t="shared" si="337"/>
        <v>0</v>
      </c>
      <c r="V424" s="235"/>
      <c r="W424" s="234"/>
      <c r="X424" s="201">
        <f t="shared" si="338"/>
        <v>0</v>
      </c>
      <c r="Y424" s="254"/>
      <c r="Z424" s="234"/>
      <c r="AA424" s="201">
        <f t="shared" si="339"/>
        <v>0</v>
      </c>
      <c r="AB424" s="235"/>
      <c r="AC424" s="234"/>
      <c r="AD424" s="201">
        <f t="shared" si="340"/>
        <v>0</v>
      </c>
      <c r="AE424" s="235"/>
      <c r="AF424" s="234"/>
      <c r="AG424" s="201">
        <f t="shared" si="341"/>
        <v>0</v>
      </c>
      <c r="AH424" s="235"/>
      <c r="AI424" s="229"/>
      <c r="AJ424" s="204">
        <f>SUM(H423:H431,K423:K431,N423:N431,Q423:Q431,T423:T431,W423:W431,Z423:Z431,AC423:AC431,AF423:AF431)</f>
        <v>900000</v>
      </c>
    </row>
    <row r="425" spans="1:36" hidden="1">
      <c r="A425" s="359"/>
      <c r="B425" s="367"/>
      <c r="C425" s="361"/>
      <c r="D425" s="389"/>
      <c r="E425" s="365"/>
      <c r="F425" s="367"/>
      <c r="G425" s="222" t="s">
        <v>30</v>
      </c>
      <c r="H425" s="234"/>
      <c r="I425" s="201">
        <f t="shared" si="333"/>
        <v>0</v>
      </c>
      <c r="J425" s="235"/>
      <c r="K425" s="234"/>
      <c r="L425" s="201">
        <f t="shared" si="334"/>
        <v>0</v>
      </c>
      <c r="M425" s="235"/>
      <c r="N425" s="234"/>
      <c r="O425" s="201">
        <f t="shared" si="335"/>
        <v>0</v>
      </c>
      <c r="P425" s="235"/>
      <c r="Q425" s="234"/>
      <c r="R425" s="201">
        <f t="shared" si="336"/>
        <v>0</v>
      </c>
      <c r="S425" s="235"/>
      <c r="T425" s="234"/>
      <c r="U425" s="201">
        <f t="shared" si="337"/>
        <v>0</v>
      </c>
      <c r="V425" s="235"/>
      <c r="W425" s="234"/>
      <c r="X425" s="201">
        <f t="shared" si="338"/>
        <v>0</v>
      </c>
      <c r="Y425" s="254"/>
      <c r="Z425" s="234"/>
      <c r="AA425" s="201">
        <f t="shared" si="339"/>
        <v>0</v>
      </c>
      <c r="AB425" s="235"/>
      <c r="AC425" s="234"/>
      <c r="AD425" s="201">
        <f t="shared" si="340"/>
        <v>0</v>
      </c>
      <c r="AE425" s="235"/>
      <c r="AF425" s="234"/>
      <c r="AG425" s="201">
        <f t="shared" si="341"/>
        <v>0</v>
      </c>
      <c r="AH425" s="235"/>
      <c r="AI425" s="229"/>
      <c r="AJ425" s="205" t="s">
        <v>32</v>
      </c>
    </row>
    <row r="426" spans="1:36" hidden="1">
      <c r="A426" s="359"/>
      <c r="B426" s="367"/>
      <c r="C426" s="361"/>
      <c r="D426" s="389"/>
      <c r="E426" s="365"/>
      <c r="F426" s="367"/>
      <c r="G426" s="222" t="s">
        <v>31</v>
      </c>
      <c r="H426" s="234">
        <v>150000</v>
      </c>
      <c r="I426" s="201">
        <f t="shared" si="333"/>
        <v>0</v>
      </c>
      <c r="J426" s="235">
        <v>150000</v>
      </c>
      <c r="K426" s="234"/>
      <c r="L426" s="201">
        <f t="shared" si="334"/>
        <v>0</v>
      </c>
      <c r="M426" s="235"/>
      <c r="N426" s="234"/>
      <c r="O426" s="201">
        <f t="shared" si="335"/>
        <v>0</v>
      </c>
      <c r="P426" s="235"/>
      <c r="Q426" s="234"/>
      <c r="R426" s="201">
        <f t="shared" si="336"/>
        <v>0</v>
      </c>
      <c r="S426" s="235"/>
      <c r="T426" s="234"/>
      <c r="U426" s="201">
        <f t="shared" si="337"/>
        <v>0</v>
      </c>
      <c r="V426" s="235"/>
      <c r="W426" s="234"/>
      <c r="X426" s="201">
        <f t="shared" si="338"/>
        <v>0</v>
      </c>
      <c r="Y426" s="254"/>
      <c r="Z426" s="234"/>
      <c r="AA426" s="201">
        <f t="shared" si="339"/>
        <v>0</v>
      </c>
      <c r="AB426" s="235"/>
      <c r="AC426" s="234"/>
      <c r="AD426" s="201">
        <f t="shared" si="340"/>
        <v>0</v>
      </c>
      <c r="AE426" s="235"/>
      <c r="AF426" s="234"/>
      <c r="AG426" s="201">
        <f t="shared" si="341"/>
        <v>0</v>
      </c>
      <c r="AH426" s="235"/>
      <c r="AI426" s="229"/>
      <c r="AJ426" s="204">
        <f>SUM(I423:I431,L423:L431,O423:O431,R423:R431,U423:U431,X423:X431,AA423:AA431,AD423:AD431,AG423:AG431)</f>
        <v>0</v>
      </c>
    </row>
    <row r="427" spans="1:36" hidden="1">
      <c r="A427" s="359"/>
      <c r="B427" s="367"/>
      <c r="C427" s="361"/>
      <c r="D427" s="389"/>
      <c r="E427" s="365"/>
      <c r="F427" s="367"/>
      <c r="G427" s="222" t="s">
        <v>33</v>
      </c>
      <c r="H427" s="234"/>
      <c r="I427" s="201">
        <f t="shared" si="333"/>
        <v>0</v>
      </c>
      <c r="J427" s="235"/>
      <c r="K427" s="234"/>
      <c r="L427" s="201">
        <f t="shared" si="334"/>
        <v>0</v>
      </c>
      <c r="M427" s="235"/>
      <c r="N427" s="234"/>
      <c r="O427" s="201">
        <f t="shared" si="335"/>
        <v>0</v>
      </c>
      <c r="P427" s="235"/>
      <c r="Q427" s="234">
        <v>50000</v>
      </c>
      <c r="R427" s="201">
        <f t="shared" si="336"/>
        <v>0</v>
      </c>
      <c r="S427" s="235">
        <v>50000</v>
      </c>
      <c r="T427" s="234"/>
      <c r="U427" s="201">
        <f t="shared" si="337"/>
        <v>0</v>
      </c>
      <c r="V427" s="235"/>
      <c r="W427" s="234"/>
      <c r="X427" s="201">
        <f t="shared" si="338"/>
        <v>0</v>
      </c>
      <c r="Y427" s="254"/>
      <c r="Z427" s="234"/>
      <c r="AA427" s="201">
        <f t="shared" si="339"/>
        <v>0</v>
      </c>
      <c r="AB427" s="235"/>
      <c r="AC427" s="234"/>
      <c r="AD427" s="201">
        <f t="shared" si="340"/>
        <v>0</v>
      </c>
      <c r="AE427" s="235"/>
      <c r="AF427" s="234"/>
      <c r="AG427" s="201">
        <f t="shared" si="341"/>
        <v>0</v>
      </c>
      <c r="AH427" s="235"/>
      <c r="AI427" s="229"/>
      <c r="AJ427" s="205" t="s">
        <v>36</v>
      </c>
    </row>
    <row r="428" spans="1:36" hidden="1">
      <c r="A428" s="359"/>
      <c r="B428" s="367"/>
      <c r="C428" s="361"/>
      <c r="D428" s="389"/>
      <c r="E428" s="365"/>
      <c r="F428" s="367"/>
      <c r="G428" s="222" t="s">
        <v>34</v>
      </c>
      <c r="H428" s="234"/>
      <c r="I428" s="201">
        <f t="shared" si="333"/>
        <v>0</v>
      </c>
      <c r="J428" s="235"/>
      <c r="K428" s="234"/>
      <c r="L428" s="201">
        <f t="shared" si="334"/>
        <v>0</v>
      </c>
      <c r="M428" s="235"/>
      <c r="N428" s="234"/>
      <c r="O428" s="201">
        <f t="shared" si="335"/>
        <v>0</v>
      </c>
      <c r="P428" s="235"/>
      <c r="Q428" s="234">
        <v>700000</v>
      </c>
      <c r="R428" s="201">
        <f t="shared" si="336"/>
        <v>0</v>
      </c>
      <c r="S428" s="235">
        <v>700000</v>
      </c>
      <c r="T428" s="234"/>
      <c r="U428" s="201">
        <f t="shared" si="337"/>
        <v>0</v>
      </c>
      <c r="V428" s="235"/>
      <c r="W428" s="234"/>
      <c r="X428" s="201">
        <f t="shared" si="338"/>
        <v>0</v>
      </c>
      <c r="Y428" s="254"/>
      <c r="Z428" s="234"/>
      <c r="AA428" s="201">
        <f t="shared" si="339"/>
        <v>0</v>
      </c>
      <c r="AB428" s="235"/>
      <c r="AC428" s="234"/>
      <c r="AD428" s="201">
        <f t="shared" si="340"/>
        <v>0</v>
      </c>
      <c r="AE428" s="235"/>
      <c r="AF428" s="234"/>
      <c r="AG428" s="201">
        <f t="shared" si="341"/>
        <v>0</v>
      </c>
      <c r="AH428" s="235"/>
      <c r="AI428" s="229"/>
      <c r="AJ428" s="204">
        <f>SUM(J423:J431,M423:M431,P423:P431,S423:S431,V423:V431,Y423:Y431,AB423:AB431,AE423:AE431,AH423:AH431)</f>
        <v>900000</v>
      </c>
    </row>
    <row r="429" spans="1:36" hidden="1">
      <c r="A429" s="359"/>
      <c r="B429" s="367"/>
      <c r="C429" s="361"/>
      <c r="D429" s="389"/>
      <c r="E429" s="365"/>
      <c r="F429" s="367"/>
      <c r="G429" s="222" t="s">
        <v>35</v>
      </c>
      <c r="H429" s="234"/>
      <c r="I429" s="201">
        <f t="shared" si="333"/>
        <v>0</v>
      </c>
      <c r="J429" s="235"/>
      <c r="K429" s="234"/>
      <c r="L429" s="201">
        <f t="shared" si="334"/>
        <v>0</v>
      </c>
      <c r="M429" s="235"/>
      <c r="N429" s="234"/>
      <c r="O429" s="201">
        <f t="shared" si="335"/>
        <v>0</v>
      </c>
      <c r="P429" s="235"/>
      <c r="Q429" s="234"/>
      <c r="R429" s="201">
        <f t="shared" si="336"/>
        <v>0</v>
      </c>
      <c r="S429" s="235"/>
      <c r="T429" s="234"/>
      <c r="U429" s="201">
        <f t="shared" si="337"/>
        <v>0</v>
      </c>
      <c r="V429" s="235"/>
      <c r="W429" s="234"/>
      <c r="X429" s="201">
        <f t="shared" si="338"/>
        <v>0</v>
      </c>
      <c r="Y429" s="254"/>
      <c r="Z429" s="234"/>
      <c r="AA429" s="201">
        <f t="shared" si="339"/>
        <v>0</v>
      </c>
      <c r="AB429" s="235"/>
      <c r="AC429" s="234"/>
      <c r="AD429" s="201">
        <f t="shared" si="340"/>
        <v>0</v>
      </c>
      <c r="AE429" s="235"/>
      <c r="AF429" s="234"/>
      <c r="AG429" s="201">
        <f t="shared" si="341"/>
        <v>0</v>
      </c>
      <c r="AH429" s="235"/>
      <c r="AI429" s="229"/>
      <c r="AJ429" s="205" t="s">
        <v>40</v>
      </c>
    </row>
    <row r="430" spans="1:36" hidden="1">
      <c r="A430" s="359"/>
      <c r="B430" s="367"/>
      <c r="C430" s="361"/>
      <c r="D430" s="389"/>
      <c r="E430" s="365"/>
      <c r="F430" s="367"/>
      <c r="G430" s="222" t="s">
        <v>37</v>
      </c>
      <c r="H430" s="234"/>
      <c r="I430" s="201">
        <f t="shared" si="333"/>
        <v>0</v>
      </c>
      <c r="J430" s="235"/>
      <c r="K430" s="234"/>
      <c r="L430" s="201">
        <f t="shared" si="334"/>
        <v>0</v>
      </c>
      <c r="M430" s="235"/>
      <c r="N430" s="234"/>
      <c r="O430" s="201">
        <f t="shared" si="335"/>
        <v>0</v>
      </c>
      <c r="P430" s="235"/>
      <c r="Q430" s="234"/>
      <c r="R430" s="201">
        <f t="shared" si="336"/>
        <v>0</v>
      </c>
      <c r="S430" s="235"/>
      <c r="T430" s="234"/>
      <c r="U430" s="201">
        <f t="shared" si="337"/>
        <v>0</v>
      </c>
      <c r="V430" s="235"/>
      <c r="W430" s="234"/>
      <c r="X430" s="201">
        <f t="shared" si="338"/>
        <v>0</v>
      </c>
      <c r="Y430" s="254"/>
      <c r="Z430" s="234"/>
      <c r="AA430" s="201">
        <f t="shared" si="339"/>
        <v>0</v>
      </c>
      <c r="AB430" s="235"/>
      <c r="AC430" s="234"/>
      <c r="AD430" s="201">
        <f t="shared" si="340"/>
        <v>0</v>
      </c>
      <c r="AE430" s="235"/>
      <c r="AF430" s="234"/>
      <c r="AG430" s="201">
        <f t="shared" si="341"/>
        <v>0</v>
      </c>
      <c r="AH430" s="235"/>
      <c r="AI430" s="229"/>
      <c r="AJ430" s="206">
        <f>AJ428/AJ424</f>
        <v>1</v>
      </c>
    </row>
    <row r="431" spans="1:36" ht="15.75" hidden="1" thickBot="1">
      <c r="A431" s="360"/>
      <c r="B431" s="368"/>
      <c r="C431" s="362"/>
      <c r="D431" s="405"/>
      <c r="E431" s="366"/>
      <c r="F431" s="368"/>
      <c r="G431" s="223" t="s">
        <v>38</v>
      </c>
      <c r="H431" s="236"/>
      <c r="I431" s="207">
        <f t="shared" si="333"/>
        <v>0</v>
      </c>
      <c r="J431" s="237"/>
      <c r="K431" s="236"/>
      <c r="L431" s="207">
        <f t="shared" si="334"/>
        <v>0</v>
      </c>
      <c r="M431" s="237"/>
      <c r="N431" s="236"/>
      <c r="O431" s="207">
        <f t="shared" si="335"/>
        <v>0</v>
      </c>
      <c r="P431" s="237"/>
      <c r="Q431" s="236"/>
      <c r="R431" s="207">
        <f t="shared" si="336"/>
        <v>0</v>
      </c>
      <c r="S431" s="237"/>
      <c r="T431" s="236"/>
      <c r="U431" s="207">
        <f t="shared" si="337"/>
        <v>0</v>
      </c>
      <c r="V431" s="237"/>
      <c r="W431" s="236"/>
      <c r="X431" s="207">
        <f t="shared" si="338"/>
        <v>0</v>
      </c>
      <c r="Y431" s="255"/>
      <c r="Z431" s="236"/>
      <c r="AA431" s="207">
        <f t="shared" si="339"/>
        <v>0</v>
      </c>
      <c r="AB431" s="237"/>
      <c r="AC431" s="236"/>
      <c r="AD431" s="207">
        <f t="shared" si="340"/>
        <v>0</v>
      </c>
      <c r="AE431" s="237"/>
      <c r="AF431" s="236"/>
      <c r="AG431" s="207">
        <f t="shared" si="341"/>
        <v>0</v>
      </c>
      <c r="AH431" s="237"/>
      <c r="AI431" s="230"/>
      <c r="AJ431" s="208"/>
    </row>
    <row r="432" spans="1:36" ht="15" customHeight="1">
      <c r="A432" s="353" t="s">
        <v>17</v>
      </c>
      <c r="B432" s="355" t="s">
        <v>13</v>
      </c>
      <c r="C432" s="355" t="s">
        <v>14</v>
      </c>
      <c r="D432" s="355" t="s">
        <v>157</v>
      </c>
      <c r="E432" s="355" t="s">
        <v>16</v>
      </c>
      <c r="F432" s="347" t="s">
        <v>17</v>
      </c>
      <c r="G432" s="357" t="s">
        <v>18</v>
      </c>
      <c r="H432" s="351" t="s">
        <v>19</v>
      </c>
      <c r="I432" s="347" t="s">
        <v>20</v>
      </c>
      <c r="J432" s="349" t="s">
        <v>21</v>
      </c>
      <c r="K432" s="351" t="s">
        <v>19</v>
      </c>
      <c r="L432" s="347" t="s">
        <v>20</v>
      </c>
      <c r="M432" s="349" t="s">
        <v>21</v>
      </c>
      <c r="N432" s="351" t="s">
        <v>19</v>
      </c>
      <c r="O432" s="347" t="s">
        <v>20</v>
      </c>
      <c r="P432" s="349" t="s">
        <v>21</v>
      </c>
      <c r="Q432" s="351" t="s">
        <v>19</v>
      </c>
      <c r="R432" s="347" t="s">
        <v>20</v>
      </c>
      <c r="S432" s="349" t="s">
        <v>21</v>
      </c>
      <c r="T432" s="351" t="s">
        <v>19</v>
      </c>
      <c r="U432" s="347" t="s">
        <v>20</v>
      </c>
      <c r="V432" s="349" t="s">
        <v>21</v>
      </c>
      <c r="W432" s="351" t="s">
        <v>19</v>
      </c>
      <c r="X432" s="347" t="s">
        <v>20</v>
      </c>
      <c r="Y432" s="369" t="s">
        <v>21</v>
      </c>
      <c r="Z432" s="351" t="s">
        <v>19</v>
      </c>
      <c r="AA432" s="347" t="s">
        <v>20</v>
      </c>
      <c r="AB432" s="349" t="s">
        <v>21</v>
      </c>
      <c r="AC432" s="351" t="s">
        <v>19</v>
      </c>
      <c r="AD432" s="347" t="s">
        <v>20</v>
      </c>
      <c r="AE432" s="349" t="s">
        <v>21</v>
      </c>
      <c r="AF432" s="351" t="s">
        <v>19</v>
      </c>
      <c r="AG432" s="347" t="s">
        <v>20</v>
      </c>
      <c r="AH432" s="349" t="s">
        <v>21</v>
      </c>
      <c r="AI432" s="371" t="s">
        <v>19</v>
      </c>
      <c r="AJ432" s="379" t="s">
        <v>22</v>
      </c>
    </row>
    <row r="433" spans="1:36" ht="15" customHeight="1">
      <c r="A433" s="354"/>
      <c r="B433" s="356"/>
      <c r="C433" s="356"/>
      <c r="D433" s="356"/>
      <c r="E433" s="356"/>
      <c r="F433" s="348"/>
      <c r="G433" s="358"/>
      <c r="H433" s="352"/>
      <c r="I433" s="348"/>
      <c r="J433" s="350"/>
      <c r="K433" s="352"/>
      <c r="L433" s="348"/>
      <c r="M433" s="350"/>
      <c r="N433" s="352"/>
      <c r="O433" s="348"/>
      <c r="P433" s="350"/>
      <c r="Q433" s="352"/>
      <c r="R433" s="348"/>
      <c r="S433" s="350"/>
      <c r="T433" s="352"/>
      <c r="U433" s="348"/>
      <c r="V433" s="350"/>
      <c r="W433" s="352"/>
      <c r="X433" s="348"/>
      <c r="Y433" s="370"/>
      <c r="Z433" s="352"/>
      <c r="AA433" s="348"/>
      <c r="AB433" s="350"/>
      <c r="AC433" s="352"/>
      <c r="AD433" s="348"/>
      <c r="AE433" s="350"/>
      <c r="AF433" s="352"/>
      <c r="AG433" s="348"/>
      <c r="AH433" s="350"/>
      <c r="AI433" s="372"/>
      <c r="AJ433" s="380"/>
    </row>
    <row r="434" spans="1:36" ht="15" customHeight="1">
      <c r="A434" s="359" t="s">
        <v>208</v>
      </c>
      <c r="B434" s="367" t="s">
        <v>273</v>
      </c>
      <c r="C434" s="361">
        <v>2269</v>
      </c>
      <c r="D434" s="389" t="s">
        <v>274</v>
      </c>
      <c r="E434" s="365" t="s">
        <v>275</v>
      </c>
      <c r="F434" s="367" t="s">
        <v>208</v>
      </c>
      <c r="G434" s="222" t="s">
        <v>27</v>
      </c>
      <c r="H434" s="234"/>
      <c r="I434" s="201">
        <f t="shared" ref="I434:I442" si="342">H434-J434</f>
        <v>0</v>
      </c>
      <c r="J434" s="235"/>
      <c r="K434" s="234"/>
      <c r="L434" s="201">
        <f t="shared" ref="L434:L442" si="343">K434-M434</f>
        <v>0</v>
      </c>
      <c r="M434" s="235"/>
      <c r="N434" s="234"/>
      <c r="O434" s="201">
        <f t="shared" ref="O434:O442" si="344">N434-P434</f>
        <v>0</v>
      </c>
      <c r="P434" s="235"/>
      <c r="Q434" s="234"/>
      <c r="R434" s="201">
        <f t="shared" ref="R434:R442" si="345">Q434-S434</f>
        <v>0</v>
      </c>
      <c r="S434" s="235"/>
      <c r="T434" s="234"/>
      <c r="U434" s="201">
        <f t="shared" ref="U434:U442" si="346">T434-V434</f>
        <v>0</v>
      </c>
      <c r="V434" s="235"/>
      <c r="W434" s="234"/>
      <c r="X434" s="201">
        <f t="shared" ref="X434:X442" si="347">W434-Y434</f>
        <v>0</v>
      </c>
      <c r="Y434" s="254"/>
      <c r="Z434" s="234"/>
      <c r="AA434" s="201">
        <f t="shared" ref="AA434:AA442" si="348">Z434-AB434</f>
        <v>0</v>
      </c>
      <c r="AB434" s="235"/>
      <c r="AC434" s="234"/>
      <c r="AD434" s="201">
        <f t="shared" ref="AD434:AD442" si="349">AC434-AE434</f>
        <v>0</v>
      </c>
      <c r="AE434" s="235"/>
      <c r="AF434" s="234"/>
      <c r="AG434" s="201">
        <f t="shared" ref="AG434:AG442" si="350">AF434-AH434</f>
        <v>0</v>
      </c>
      <c r="AH434" s="235"/>
      <c r="AI434" s="229"/>
      <c r="AJ434" s="203" t="s">
        <v>28</v>
      </c>
    </row>
    <row r="435" spans="1:36">
      <c r="A435" s="359"/>
      <c r="B435" s="367"/>
      <c r="C435" s="361"/>
      <c r="D435" s="389"/>
      <c r="E435" s="365"/>
      <c r="F435" s="367"/>
      <c r="G435" s="222" t="s">
        <v>29</v>
      </c>
      <c r="H435" s="234"/>
      <c r="I435" s="201">
        <f t="shared" si="342"/>
        <v>0</v>
      </c>
      <c r="J435" s="235"/>
      <c r="K435" s="234"/>
      <c r="L435" s="201">
        <f t="shared" si="343"/>
        <v>0</v>
      </c>
      <c r="M435" s="235"/>
      <c r="N435" s="234"/>
      <c r="O435" s="201">
        <f t="shared" si="344"/>
        <v>0</v>
      </c>
      <c r="P435" s="235"/>
      <c r="Q435" s="234"/>
      <c r="R435" s="201">
        <f t="shared" si="345"/>
        <v>0</v>
      </c>
      <c r="S435" s="235"/>
      <c r="T435" s="234"/>
      <c r="U435" s="201">
        <f t="shared" si="346"/>
        <v>0</v>
      </c>
      <c r="V435" s="235"/>
      <c r="W435" s="234"/>
      <c r="X435" s="201">
        <f t="shared" si="347"/>
        <v>0</v>
      </c>
      <c r="Y435" s="254"/>
      <c r="Z435" s="234"/>
      <c r="AA435" s="201">
        <f t="shared" si="348"/>
        <v>0</v>
      </c>
      <c r="AB435" s="235"/>
      <c r="AC435" s="234"/>
      <c r="AD435" s="201">
        <f t="shared" si="349"/>
        <v>0</v>
      </c>
      <c r="AE435" s="235"/>
      <c r="AF435" s="234"/>
      <c r="AG435" s="201">
        <f t="shared" si="350"/>
        <v>0</v>
      </c>
      <c r="AH435" s="235"/>
      <c r="AI435" s="229"/>
      <c r="AJ435" s="204">
        <f>SUM(H434:H442,K434:K442,N434:N442,Q434:Q442,T434:T442,W434:W442,Z434:Z442,AC434:AC442,AF434:AF442)</f>
        <v>1600000</v>
      </c>
    </row>
    <row r="436" spans="1:36">
      <c r="A436" s="359"/>
      <c r="B436" s="367"/>
      <c r="C436" s="361"/>
      <c r="D436" s="389"/>
      <c r="E436" s="365"/>
      <c r="F436" s="367"/>
      <c r="G436" s="222" t="s">
        <v>30</v>
      </c>
      <c r="H436" s="234"/>
      <c r="I436" s="201">
        <f t="shared" si="342"/>
        <v>0</v>
      </c>
      <c r="J436" s="235"/>
      <c r="K436" s="234"/>
      <c r="L436" s="201">
        <f t="shared" si="343"/>
        <v>0</v>
      </c>
      <c r="M436" s="235"/>
      <c r="N436" s="234"/>
      <c r="O436" s="201">
        <f t="shared" si="344"/>
        <v>0</v>
      </c>
      <c r="P436" s="235"/>
      <c r="Q436" s="234"/>
      <c r="R436" s="201">
        <f t="shared" si="345"/>
        <v>0</v>
      </c>
      <c r="S436" s="235"/>
      <c r="T436" s="234"/>
      <c r="U436" s="201">
        <f t="shared" si="346"/>
        <v>0</v>
      </c>
      <c r="V436" s="235"/>
      <c r="W436" s="234"/>
      <c r="X436" s="201">
        <f t="shared" si="347"/>
        <v>0</v>
      </c>
      <c r="Y436" s="254"/>
      <c r="Z436" s="234"/>
      <c r="AA436" s="201">
        <f t="shared" si="348"/>
        <v>0</v>
      </c>
      <c r="AB436" s="235"/>
      <c r="AC436" s="234"/>
      <c r="AD436" s="201">
        <f t="shared" si="349"/>
        <v>0</v>
      </c>
      <c r="AE436" s="235"/>
      <c r="AF436" s="234"/>
      <c r="AG436" s="201">
        <f t="shared" si="350"/>
        <v>0</v>
      </c>
      <c r="AH436" s="235"/>
      <c r="AI436" s="229"/>
      <c r="AJ436" s="205" t="s">
        <v>32</v>
      </c>
    </row>
    <row r="437" spans="1:36">
      <c r="A437" s="359"/>
      <c r="B437" s="367"/>
      <c r="C437" s="361"/>
      <c r="D437" s="389"/>
      <c r="E437" s="365"/>
      <c r="F437" s="367"/>
      <c r="G437" s="222" t="s">
        <v>31</v>
      </c>
      <c r="H437" s="234"/>
      <c r="I437" s="201">
        <f t="shared" si="342"/>
        <v>0</v>
      </c>
      <c r="J437" s="235"/>
      <c r="K437" s="234">
        <v>300000</v>
      </c>
      <c r="L437" s="201">
        <f t="shared" si="343"/>
        <v>-96000</v>
      </c>
      <c r="M437" s="235">
        <v>396000</v>
      </c>
      <c r="N437" s="234"/>
      <c r="O437" s="201">
        <f t="shared" si="344"/>
        <v>0</v>
      </c>
      <c r="P437" s="235"/>
      <c r="Q437" s="234"/>
      <c r="R437" s="201">
        <f t="shared" si="345"/>
        <v>0</v>
      </c>
      <c r="S437" s="235"/>
      <c r="T437" s="234"/>
      <c r="U437" s="201">
        <f t="shared" si="346"/>
        <v>0</v>
      </c>
      <c r="V437" s="235"/>
      <c r="W437" s="234"/>
      <c r="X437" s="201">
        <f t="shared" si="347"/>
        <v>0</v>
      </c>
      <c r="Y437" s="254"/>
      <c r="Z437" s="234"/>
      <c r="AA437" s="201">
        <f t="shared" si="348"/>
        <v>0</v>
      </c>
      <c r="AB437" s="235"/>
      <c r="AC437" s="234"/>
      <c r="AD437" s="201">
        <f t="shared" si="349"/>
        <v>0</v>
      </c>
      <c r="AE437" s="235"/>
      <c r="AF437" s="234"/>
      <c r="AG437" s="201">
        <f t="shared" si="350"/>
        <v>0</v>
      </c>
      <c r="AH437" s="235"/>
      <c r="AI437" s="229"/>
      <c r="AJ437" s="204">
        <f>SUM(I434:I442,L434:L442,O434:O442,R434:R442,U434:U442,X434:X442,AA434:AA442,AD434:AD442,AG434:AG442)</f>
        <v>1204000</v>
      </c>
    </row>
    <row r="438" spans="1:36">
      <c r="A438" s="359"/>
      <c r="B438" s="367"/>
      <c r="C438" s="361"/>
      <c r="D438" s="389"/>
      <c r="E438" s="365"/>
      <c r="F438" s="367"/>
      <c r="G438" s="222" t="s">
        <v>33</v>
      </c>
      <c r="H438" s="234"/>
      <c r="I438" s="201">
        <f t="shared" si="342"/>
        <v>0</v>
      </c>
      <c r="J438" s="235"/>
      <c r="K438" s="234"/>
      <c r="L438" s="201">
        <f t="shared" si="343"/>
        <v>0</v>
      </c>
      <c r="M438" s="235"/>
      <c r="N438" s="234"/>
      <c r="O438" s="201">
        <f t="shared" si="344"/>
        <v>0</v>
      </c>
      <c r="P438" s="235"/>
      <c r="Q438" s="234"/>
      <c r="R438" s="201">
        <f t="shared" si="345"/>
        <v>0</v>
      </c>
      <c r="S438" s="235"/>
      <c r="T438" s="234">
        <v>200000</v>
      </c>
      <c r="U438" s="201">
        <f t="shared" si="346"/>
        <v>200000</v>
      </c>
      <c r="V438" s="235"/>
      <c r="W438" s="234"/>
      <c r="X438" s="201">
        <f t="shared" si="347"/>
        <v>0</v>
      </c>
      <c r="Y438" s="254"/>
      <c r="Z438" s="234"/>
      <c r="AA438" s="201">
        <f t="shared" si="348"/>
        <v>0</v>
      </c>
      <c r="AB438" s="235"/>
      <c r="AC438" s="234"/>
      <c r="AD438" s="201">
        <f t="shared" si="349"/>
        <v>0</v>
      </c>
      <c r="AE438" s="235"/>
      <c r="AF438" s="234"/>
      <c r="AG438" s="201">
        <f t="shared" si="350"/>
        <v>0</v>
      </c>
      <c r="AH438" s="235"/>
      <c r="AI438" s="229"/>
      <c r="AJ438" s="205" t="s">
        <v>36</v>
      </c>
    </row>
    <row r="439" spans="1:36">
      <c r="A439" s="359"/>
      <c r="B439" s="367"/>
      <c r="C439" s="361"/>
      <c r="D439" s="389"/>
      <c r="E439" s="365"/>
      <c r="F439" s="367"/>
      <c r="G439" s="222" t="s">
        <v>34</v>
      </c>
      <c r="H439" s="234"/>
      <c r="I439" s="201">
        <f t="shared" si="342"/>
        <v>0</v>
      </c>
      <c r="J439" s="235"/>
      <c r="K439" s="234"/>
      <c r="L439" s="201">
        <f t="shared" si="343"/>
        <v>0</v>
      </c>
      <c r="M439" s="235"/>
      <c r="N439" s="234"/>
      <c r="O439" s="201">
        <f t="shared" si="344"/>
        <v>0</v>
      </c>
      <c r="P439" s="235"/>
      <c r="Q439" s="234"/>
      <c r="R439" s="201">
        <f t="shared" si="345"/>
        <v>0</v>
      </c>
      <c r="S439" s="235"/>
      <c r="T439" s="234">
        <v>1100000</v>
      </c>
      <c r="U439" s="201">
        <f t="shared" si="346"/>
        <v>1100000</v>
      </c>
      <c r="V439" s="235"/>
      <c r="W439" s="234"/>
      <c r="X439" s="201">
        <f t="shared" si="347"/>
        <v>0</v>
      </c>
      <c r="Y439" s="254"/>
      <c r="Z439" s="234"/>
      <c r="AA439" s="201">
        <f t="shared" si="348"/>
        <v>0</v>
      </c>
      <c r="AB439" s="235"/>
      <c r="AC439" s="234"/>
      <c r="AD439" s="201">
        <f t="shared" si="349"/>
        <v>0</v>
      </c>
      <c r="AE439" s="235"/>
      <c r="AF439" s="234"/>
      <c r="AG439" s="201">
        <f t="shared" si="350"/>
        <v>0</v>
      </c>
      <c r="AH439" s="235"/>
      <c r="AI439" s="229"/>
      <c r="AJ439" s="204">
        <f>SUM(J434:J442,M434:M442,P434:P442,S434:S442,V434:V442,Y434:Y442,AB434:AB442,AE434:AE442,AH434:AH442)</f>
        <v>396000</v>
      </c>
    </row>
    <row r="440" spans="1:36">
      <c r="A440" s="359"/>
      <c r="B440" s="367"/>
      <c r="C440" s="361"/>
      <c r="D440" s="389"/>
      <c r="E440" s="365"/>
      <c r="F440" s="367"/>
      <c r="G440" s="222" t="s">
        <v>35</v>
      </c>
      <c r="H440" s="234"/>
      <c r="I440" s="201">
        <f t="shared" si="342"/>
        <v>0</v>
      </c>
      <c r="J440" s="235"/>
      <c r="K440" s="234"/>
      <c r="L440" s="201">
        <f t="shared" si="343"/>
        <v>0</v>
      </c>
      <c r="M440" s="235"/>
      <c r="N440" s="234"/>
      <c r="O440" s="201">
        <f t="shared" si="344"/>
        <v>0</v>
      </c>
      <c r="P440" s="235"/>
      <c r="Q440" s="234"/>
      <c r="R440" s="201">
        <f t="shared" si="345"/>
        <v>0</v>
      </c>
      <c r="S440" s="235"/>
      <c r="T440" s="234"/>
      <c r="U440" s="201">
        <f t="shared" si="346"/>
        <v>0</v>
      </c>
      <c r="V440" s="235"/>
      <c r="W440" s="234"/>
      <c r="X440" s="201">
        <f t="shared" si="347"/>
        <v>0</v>
      </c>
      <c r="Y440" s="254"/>
      <c r="Z440" s="234"/>
      <c r="AA440" s="201">
        <f t="shared" si="348"/>
        <v>0</v>
      </c>
      <c r="AB440" s="235"/>
      <c r="AC440" s="234"/>
      <c r="AD440" s="201">
        <f t="shared" si="349"/>
        <v>0</v>
      </c>
      <c r="AE440" s="235"/>
      <c r="AF440" s="234"/>
      <c r="AG440" s="201">
        <f t="shared" si="350"/>
        <v>0</v>
      </c>
      <c r="AH440" s="235"/>
      <c r="AI440" s="229"/>
      <c r="AJ440" s="205" t="s">
        <v>40</v>
      </c>
    </row>
    <row r="441" spans="1:36">
      <c r="A441" s="359"/>
      <c r="B441" s="367"/>
      <c r="C441" s="361"/>
      <c r="D441" s="389"/>
      <c r="E441" s="365"/>
      <c r="F441" s="367"/>
      <c r="G441" s="222" t="s">
        <v>37</v>
      </c>
      <c r="H441" s="234"/>
      <c r="I441" s="201">
        <f t="shared" si="342"/>
        <v>0</v>
      </c>
      <c r="J441" s="235"/>
      <c r="K441" s="234"/>
      <c r="L441" s="201">
        <f t="shared" si="343"/>
        <v>0</v>
      </c>
      <c r="M441" s="235"/>
      <c r="N441" s="234"/>
      <c r="O441" s="201">
        <f t="shared" si="344"/>
        <v>0</v>
      </c>
      <c r="P441" s="235"/>
      <c r="Q441" s="234"/>
      <c r="R441" s="201">
        <f t="shared" si="345"/>
        <v>0</v>
      </c>
      <c r="S441" s="235"/>
      <c r="T441" s="234"/>
      <c r="U441" s="201">
        <f t="shared" si="346"/>
        <v>0</v>
      </c>
      <c r="V441" s="235"/>
      <c r="W441" s="234"/>
      <c r="X441" s="201">
        <f t="shared" si="347"/>
        <v>0</v>
      </c>
      <c r="Y441" s="254"/>
      <c r="Z441" s="234"/>
      <c r="AA441" s="201">
        <f t="shared" si="348"/>
        <v>0</v>
      </c>
      <c r="AB441" s="235"/>
      <c r="AC441" s="234"/>
      <c r="AD441" s="201">
        <f t="shared" si="349"/>
        <v>0</v>
      </c>
      <c r="AE441" s="235"/>
      <c r="AF441" s="234"/>
      <c r="AG441" s="201">
        <f t="shared" si="350"/>
        <v>0</v>
      </c>
      <c r="AH441" s="235"/>
      <c r="AI441" s="229"/>
      <c r="AJ441" s="206">
        <f>AJ439/AJ435</f>
        <v>0.2475</v>
      </c>
    </row>
    <row r="442" spans="1:36" ht="15.75" thickBot="1">
      <c r="A442" s="360"/>
      <c r="B442" s="368"/>
      <c r="C442" s="362"/>
      <c r="D442" s="405"/>
      <c r="E442" s="366"/>
      <c r="F442" s="368"/>
      <c r="G442" s="223" t="s">
        <v>38</v>
      </c>
      <c r="H442" s="236"/>
      <c r="I442" s="207">
        <f t="shared" si="342"/>
        <v>0</v>
      </c>
      <c r="J442" s="237"/>
      <c r="K442" s="236"/>
      <c r="L442" s="207">
        <f t="shared" si="343"/>
        <v>0</v>
      </c>
      <c r="M442" s="237"/>
      <c r="N442" s="236"/>
      <c r="O442" s="207">
        <f t="shared" si="344"/>
        <v>0</v>
      </c>
      <c r="P442" s="237"/>
      <c r="Q442" s="236"/>
      <c r="R442" s="207">
        <f t="shared" si="345"/>
        <v>0</v>
      </c>
      <c r="S442" s="237"/>
      <c r="T442" s="236"/>
      <c r="U442" s="207">
        <f t="shared" si="346"/>
        <v>0</v>
      </c>
      <c r="V442" s="237"/>
      <c r="W442" s="236"/>
      <c r="X442" s="207">
        <f t="shared" si="347"/>
        <v>0</v>
      </c>
      <c r="Y442" s="255"/>
      <c r="Z442" s="236"/>
      <c r="AA442" s="207">
        <f t="shared" si="348"/>
        <v>0</v>
      </c>
      <c r="AB442" s="237"/>
      <c r="AC442" s="236"/>
      <c r="AD442" s="207">
        <f t="shared" si="349"/>
        <v>0</v>
      </c>
      <c r="AE442" s="237"/>
      <c r="AF442" s="236"/>
      <c r="AG442" s="207">
        <f t="shared" si="350"/>
        <v>0</v>
      </c>
      <c r="AH442" s="237"/>
      <c r="AI442" s="230"/>
      <c r="AJ442" s="208"/>
    </row>
    <row r="443" spans="1:36" ht="15" hidden="1" customHeight="1">
      <c r="A443" s="383" t="s">
        <v>17</v>
      </c>
      <c r="B443" s="384" t="s">
        <v>13</v>
      </c>
      <c r="C443" s="384" t="s">
        <v>14</v>
      </c>
      <c r="D443" s="384" t="s">
        <v>157</v>
      </c>
      <c r="E443" s="384" t="s">
        <v>16</v>
      </c>
      <c r="F443" s="381" t="s">
        <v>17</v>
      </c>
      <c r="G443" s="385" t="s">
        <v>18</v>
      </c>
      <c r="H443" s="386" t="s">
        <v>19</v>
      </c>
      <c r="I443" s="381" t="s">
        <v>20</v>
      </c>
      <c r="J443" s="382" t="s">
        <v>21</v>
      </c>
      <c r="K443" s="386" t="s">
        <v>19</v>
      </c>
      <c r="L443" s="381" t="s">
        <v>20</v>
      </c>
      <c r="M443" s="382" t="s">
        <v>21</v>
      </c>
      <c r="N443" s="386" t="s">
        <v>19</v>
      </c>
      <c r="O443" s="381" t="s">
        <v>20</v>
      </c>
      <c r="P443" s="382" t="s">
        <v>21</v>
      </c>
      <c r="Q443" s="386" t="s">
        <v>19</v>
      </c>
      <c r="R443" s="381" t="s">
        <v>20</v>
      </c>
      <c r="S443" s="382" t="s">
        <v>21</v>
      </c>
      <c r="T443" s="386" t="s">
        <v>19</v>
      </c>
      <c r="U443" s="381" t="s">
        <v>20</v>
      </c>
      <c r="V443" s="382" t="s">
        <v>21</v>
      </c>
      <c r="W443" s="386" t="s">
        <v>19</v>
      </c>
      <c r="X443" s="381" t="s">
        <v>20</v>
      </c>
      <c r="Y443" s="390" t="s">
        <v>21</v>
      </c>
      <c r="Z443" s="386" t="s">
        <v>19</v>
      </c>
      <c r="AA443" s="381" t="s">
        <v>20</v>
      </c>
      <c r="AB443" s="382" t="s">
        <v>21</v>
      </c>
      <c r="AC443" s="386" t="s">
        <v>19</v>
      </c>
      <c r="AD443" s="381" t="s">
        <v>20</v>
      </c>
      <c r="AE443" s="382" t="s">
        <v>21</v>
      </c>
      <c r="AF443" s="386" t="s">
        <v>19</v>
      </c>
      <c r="AG443" s="381" t="s">
        <v>20</v>
      </c>
      <c r="AH443" s="382" t="s">
        <v>21</v>
      </c>
      <c r="AI443" s="387" t="s">
        <v>19</v>
      </c>
      <c r="AJ443" s="388" t="s">
        <v>22</v>
      </c>
    </row>
    <row r="444" spans="1:36" ht="15" hidden="1" customHeight="1">
      <c r="A444" s="354"/>
      <c r="B444" s="356"/>
      <c r="C444" s="356"/>
      <c r="D444" s="356"/>
      <c r="E444" s="356"/>
      <c r="F444" s="348"/>
      <c r="G444" s="358"/>
      <c r="H444" s="352"/>
      <c r="I444" s="348"/>
      <c r="J444" s="350"/>
      <c r="K444" s="352"/>
      <c r="L444" s="348"/>
      <c r="M444" s="350"/>
      <c r="N444" s="352"/>
      <c r="O444" s="348"/>
      <c r="P444" s="350"/>
      <c r="Q444" s="352"/>
      <c r="R444" s="348"/>
      <c r="S444" s="350"/>
      <c r="T444" s="352"/>
      <c r="U444" s="348"/>
      <c r="V444" s="350"/>
      <c r="W444" s="352"/>
      <c r="X444" s="348"/>
      <c r="Y444" s="370"/>
      <c r="Z444" s="352"/>
      <c r="AA444" s="348"/>
      <c r="AB444" s="350"/>
      <c r="AC444" s="352"/>
      <c r="AD444" s="348"/>
      <c r="AE444" s="350"/>
      <c r="AF444" s="352"/>
      <c r="AG444" s="348"/>
      <c r="AH444" s="350"/>
      <c r="AI444" s="372"/>
      <c r="AJ444" s="380"/>
    </row>
    <row r="445" spans="1:36" ht="15" hidden="1" customHeight="1">
      <c r="A445" s="359" t="s">
        <v>208</v>
      </c>
      <c r="B445" s="367" t="s">
        <v>276</v>
      </c>
      <c r="C445" s="361">
        <v>2270</v>
      </c>
      <c r="D445" s="389" t="s">
        <v>277</v>
      </c>
      <c r="E445" s="365" t="s">
        <v>278</v>
      </c>
      <c r="F445" s="367" t="s">
        <v>208</v>
      </c>
      <c r="G445" s="222" t="s">
        <v>27</v>
      </c>
      <c r="H445" s="234"/>
      <c r="I445" s="201">
        <f t="shared" ref="I445:I456" si="351">H445-J445</f>
        <v>0</v>
      </c>
      <c r="J445" s="235"/>
      <c r="K445" s="234"/>
      <c r="L445" s="201">
        <f t="shared" ref="L445:L456" si="352">K445-M445</f>
        <v>0</v>
      </c>
      <c r="M445" s="235"/>
      <c r="N445" s="234"/>
      <c r="O445" s="201">
        <f t="shared" ref="O445:O456" si="353">N445-P445</f>
        <v>0</v>
      </c>
      <c r="P445" s="235"/>
      <c r="Q445" s="234"/>
      <c r="R445" s="201">
        <f>Q445-S445</f>
        <v>0</v>
      </c>
      <c r="S445" s="235"/>
      <c r="T445" s="234"/>
      <c r="U445" s="201">
        <f t="shared" ref="U445:U456" si="354">T445-V445</f>
        <v>0</v>
      </c>
      <c r="V445" s="235"/>
      <c r="W445" s="234"/>
      <c r="X445" s="201">
        <f t="shared" ref="X445:X456" si="355">W445-Y445</f>
        <v>0</v>
      </c>
      <c r="Y445" s="254"/>
      <c r="Z445" s="234"/>
      <c r="AA445" s="201">
        <f t="shared" ref="AA445:AA456" si="356">Z445-AB445</f>
        <v>0</v>
      </c>
      <c r="AB445" s="235"/>
      <c r="AC445" s="234"/>
      <c r="AD445" s="201">
        <f t="shared" ref="AD445:AD456" si="357">AC445-AE445</f>
        <v>0</v>
      </c>
      <c r="AE445" s="235"/>
      <c r="AF445" s="234"/>
      <c r="AG445" s="201">
        <f t="shared" ref="AG445:AG456" si="358">AF445-AH445</f>
        <v>0</v>
      </c>
      <c r="AH445" s="235"/>
      <c r="AI445" s="229"/>
      <c r="AJ445" s="209" t="s">
        <v>28</v>
      </c>
    </row>
    <row r="446" spans="1:36" ht="14.45" hidden="1" customHeight="1">
      <c r="A446" s="359"/>
      <c r="B446" s="367"/>
      <c r="C446" s="361"/>
      <c r="D446" s="389"/>
      <c r="E446" s="365"/>
      <c r="F446" s="367"/>
      <c r="G446" s="222" t="s">
        <v>29</v>
      </c>
      <c r="H446" s="234"/>
      <c r="I446" s="201">
        <f t="shared" si="351"/>
        <v>0</v>
      </c>
      <c r="J446" s="235"/>
      <c r="K446" s="234"/>
      <c r="L446" s="201">
        <f t="shared" si="352"/>
        <v>0</v>
      </c>
      <c r="M446" s="235"/>
      <c r="N446" s="234"/>
      <c r="O446" s="201">
        <f t="shared" si="353"/>
        <v>0</v>
      </c>
      <c r="P446" s="235"/>
      <c r="Q446" s="234"/>
      <c r="R446" s="201">
        <f>Q446-S446</f>
        <v>0</v>
      </c>
      <c r="S446" s="235"/>
      <c r="T446" s="234"/>
      <c r="U446" s="201">
        <f t="shared" si="354"/>
        <v>0</v>
      </c>
      <c r="V446" s="235"/>
      <c r="W446" s="234"/>
      <c r="X446" s="201">
        <f t="shared" si="355"/>
        <v>0</v>
      </c>
      <c r="Y446" s="254"/>
      <c r="Z446" s="234"/>
      <c r="AA446" s="201">
        <f t="shared" si="356"/>
        <v>0</v>
      </c>
      <c r="AB446" s="235"/>
      <c r="AC446" s="234"/>
      <c r="AD446" s="201">
        <f t="shared" si="357"/>
        <v>0</v>
      </c>
      <c r="AE446" s="235"/>
      <c r="AF446" s="234"/>
      <c r="AG446" s="201">
        <f t="shared" si="358"/>
        <v>0</v>
      </c>
      <c r="AH446" s="235"/>
      <c r="AI446" s="229"/>
      <c r="AJ446" s="391" t="e">
        <f>SUM(H445:H456,K445:K456,N445:N456,Q445:Q456,T445:T456,AI445:AI456)+SUM(#REF!,#REF!,#REF!,#REF!,#REF!,#REF!,#REF!,#REF!,#REF!,#REF!,#REF!,#REF!,#REF!,#REF!,#REF!,#REF!,#REF!,#REF!,#REF!,#REF!)</f>
        <v>#REF!</v>
      </c>
    </row>
    <row r="447" spans="1:36" ht="14.45" hidden="1" customHeight="1">
      <c r="A447" s="359"/>
      <c r="B447" s="367"/>
      <c r="C447" s="361"/>
      <c r="D447" s="389"/>
      <c r="E447" s="365"/>
      <c r="F447" s="367"/>
      <c r="G447" s="222" t="s">
        <v>30</v>
      </c>
      <c r="H447" s="234"/>
      <c r="I447" s="201">
        <f t="shared" si="351"/>
        <v>0</v>
      </c>
      <c r="J447" s="235"/>
      <c r="K447" s="234"/>
      <c r="L447" s="201">
        <f t="shared" si="352"/>
        <v>0</v>
      </c>
      <c r="M447" s="235"/>
      <c r="N447" s="234"/>
      <c r="O447" s="201">
        <f t="shared" si="353"/>
        <v>0</v>
      </c>
      <c r="P447" s="235"/>
      <c r="Q447" s="234"/>
      <c r="R447" s="201">
        <f>Q447-S447</f>
        <v>0</v>
      </c>
      <c r="S447" s="235"/>
      <c r="T447" s="234"/>
      <c r="U447" s="201">
        <f t="shared" si="354"/>
        <v>0</v>
      </c>
      <c r="V447" s="235"/>
      <c r="W447" s="234"/>
      <c r="X447" s="201">
        <f t="shared" si="355"/>
        <v>0</v>
      </c>
      <c r="Y447" s="254"/>
      <c r="Z447" s="234"/>
      <c r="AA447" s="201">
        <f t="shared" si="356"/>
        <v>0</v>
      </c>
      <c r="AB447" s="235"/>
      <c r="AC447" s="234"/>
      <c r="AD447" s="201">
        <f t="shared" si="357"/>
        <v>0</v>
      </c>
      <c r="AE447" s="235"/>
      <c r="AF447" s="234"/>
      <c r="AG447" s="201">
        <f t="shared" si="358"/>
        <v>0</v>
      </c>
      <c r="AH447" s="235"/>
      <c r="AI447" s="229"/>
      <c r="AJ447" s="391"/>
    </row>
    <row r="448" spans="1:36" ht="14.45" hidden="1" customHeight="1">
      <c r="A448" s="359"/>
      <c r="B448" s="367"/>
      <c r="C448" s="361"/>
      <c r="D448" s="389"/>
      <c r="E448" s="365"/>
      <c r="F448" s="367"/>
      <c r="G448" s="222" t="s">
        <v>31</v>
      </c>
      <c r="H448" s="234"/>
      <c r="I448" s="201">
        <f t="shared" si="351"/>
        <v>0</v>
      </c>
      <c r="J448" s="235"/>
      <c r="K448" s="234"/>
      <c r="L448" s="201">
        <f t="shared" si="352"/>
        <v>0</v>
      </c>
      <c r="M448" s="235"/>
      <c r="N448" s="234"/>
      <c r="O448" s="201">
        <f t="shared" si="353"/>
        <v>0</v>
      </c>
      <c r="P448" s="235"/>
      <c r="Q448" s="234"/>
      <c r="R448" s="201">
        <f>Q448-S448</f>
        <v>0</v>
      </c>
      <c r="S448" s="235"/>
      <c r="T448" s="234"/>
      <c r="U448" s="201">
        <f t="shared" si="354"/>
        <v>0</v>
      </c>
      <c r="V448" s="235"/>
      <c r="W448" s="234"/>
      <c r="X448" s="201">
        <f t="shared" si="355"/>
        <v>0</v>
      </c>
      <c r="Y448" s="254"/>
      <c r="Z448" s="234"/>
      <c r="AA448" s="201">
        <f t="shared" si="356"/>
        <v>0</v>
      </c>
      <c r="AB448" s="235"/>
      <c r="AC448" s="234"/>
      <c r="AD448" s="201">
        <f t="shared" si="357"/>
        <v>0</v>
      </c>
      <c r="AE448" s="235"/>
      <c r="AF448" s="234"/>
      <c r="AG448" s="201">
        <f t="shared" si="358"/>
        <v>0</v>
      </c>
      <c r="AH448" s="235"/>
      <c r="AI448" s="229"/>
      <c r="AJ448" s="211" t="s">
        <v>32</v>
      </c>
    </row>
    <row r="449" spans="1:36" ht="14.45" hidden="1" customHeight="1">
      <c r="A449" s="359"/>
      <c r="B449" s="367"/>
      <c r="C449" s="361"/>
      <c r="D449" s="389"/>
      <c r="E449" s="365"/>
      <c r="F449" s="367"/>
      <c r="G449" s="222" t="s">
        <v>33</v>
      </c>
      <c r="H449" s="234"/>
      <c r="I449" s="201">
        <f t="shared" si="351"/>
        <v>0</v>
      </c>
      <c r="J449" s="235"/>
      <c r="K449" s="234"/>
      <c r="L449" s="201">
        <f t="shared" si="352"/>
        <v>0</v>
      </c>
      <c r="M449" s="235"/>
      <c r="N449" s="234"/>
      <c r="O449" s="201">
        <f t="shared" si="353"/>
        <v>0</v>
      </c>
      <c r="P449" s="235"/>
      <c r="Q449" s="234"/>
      <c r="R449" s="201">
        <v>0</v>
      </c>
      <c r="S449" s="235"/>
      <c r="T449" s="234"/>
      <c r="U449" s="201">
        <f t="shared" si="354"/>
        <v>0</v>
      </c>
      <c r="V449" s="235"/>
      <c r="W449" s="234"/>
      <c r="X449" s="201">
        <f t="shared" si="355"/>
        <v>0</v>
      </c>
      <c r="Y449" s="254"/>
      <c r="Z449" s="234"/>
      <c r="AA449" s="201">
        <f t="shared" si="356"/>
        <v>0</v>
      </c>
      <c r="AB449" s="235"/>
      <c r="AC449" s="234"/>
      <c r="AD449" s="201">
        <f t="shared" si="357"/>
        <v>0</v>
      </c>
      <c r="AE449" s="235"/>
      <c r="AF449" s="234"/>
      <c r="AG449" s="201">
        <f t="shared" si="358"/>
        <v>0</v>
      </c>
      <c r="AH449" s="235"/>
      <c r="AI449" s="229"/>
      <c r="AJ449" s="391">
        <f>SUM(I445:I456,L445:L456,O445:O456,R445:R456,U445:U456)</f>
        <v>0</v>
      </c>
    </row>
    <row r="450" spans="1:36" ht="14.45" hidden="1" customHeight="1">
      <c r="A450" s="359"/>
      <c r="B450" s="367"/>
      <c r="C450" s="361"/>
      <c r="D450" s="389"/>
      <c r="E450" s="365"/>
      <c r="F450" s="367"/>
      <c r="G450" s="222" t="s">
        <v>34</v>
      </c>
      <c r="H450" s="234"/>
      <c r="I450" s="201">
        <f t="shared" si="351"/>
        <v>0</v>
      </c>
      <c r="J450" s="235"/>
      <c r="K450" s="234"/>
      <c r="L450" s="201">
        <f t="shared" si="352"/>
        <v>0</v>
      </c>
      <c r="M450" s="235"/>
      <c r="N450" s="234"/>
      <c r="O450" s="201">
        <f t="shared" si="353"/>
        <v>0</v>
      </c>
      <c r="P450" s="235"/>
      <c r="Q450" s="234"/>
      <c r="R450" s="201">
        <f t="shared" ref="R450:R456" si="359">Q450-S450</f>
        <v>0</v>
      </c>
      <c r="S450" s="235"/>
      <c r="T450" s="234"/>
      <c r="U450" s="201">
        <f t="shared" si="354"/>
        <v>0</v>
      </c>
      <c r="V450" s="235"/>
      <c r="W450" s="234"/>
      <c r="X450" s="201">
        <f t="shared" si="355"/>
        <v>0</v>
      </c>
      <c r="Y450" s="254"/>
      <c r="Z450" s="234"/>
      <c r="AA450" s="201">
        <f t="shared" si="356"/>
        <v>0</v>
      </c>
      <c r="AB450" s="235"/>
      <c r="AC450" s="234"/>
      <c r="AD450" s="201">
        <f t="shared" si="357"/>
        <v>0</v>
      </c>
      <c r="AE450" s="235"/>
      <c r="AF450" s="234"/>
      <c r="AG450" s="201">
        <f t="shared" si="358"/>
        <v>0</v>
      </c>
      <c r="AH450" s="235"/>
      <c r="AI450" s="229"/>
      <c r="AJ450" s="391"/>
    </row>
    <row r="451" spans="1:36" ht="14.45" hidden="1" customHeight="1">
      <c r="A451" s="359"/>
      <c r="B451" s="367"/>
      <c r="C451" s="361"/>
      <c r="D451" s="389"/>
      <c r="E451" s="365"/>
      <c r="F451" s="367"/>
      <c r="G451" s="222" t="s">
        <v>35</v>
      </c>
      <c r="H451" s="234"/>
      <c r="I451" s="201">
        <f t="shared" si="351"/>
        <v>0</v>
      </c>
      <c r="J451" s="235"/>
      <c r="K451" s="234"/>
      <c r="L451" s="201">
        <f t="shared" si="352"/>
        <v>0</v>
      </c>
      <c r="M451" s="235"/>
      <c r="N451" s="234"/>
      <c r="O451" s="201">
        <f t="shared" si="353"/>
        <v>0</v>
      </c>
      <c r="P451" s="235"/>
      <c r="Q451" s="234"/>
      <c r="R451" s="201">
        <f t="shared" si="359"/>
        <v>0</v>
      </c>
      <c r="S451" s="235"/>
      <c r="T451" s="234"/>
      <c r="U451" s="201">
        <f t="shared" si="354"/>
        <v>0</v>
      </c>
      <c r="V451" s="235"/>
      <c r="W451" s="234"/>
      <c r="X451" s="201">
        <f t="shared" si="355"/>
        <v>0</v>
      </c>
      <c r="Y451" s="254"/>
      <c r="Z451" s="234"/>
      <c r="AA451" s="201">
        <f t="shared" si="356"/>
        <v>0</v>
      </c>
      <c r="AB451" s="235"/>
      <c r="AC451" s="234"/>
      <c r="AD451" s="201">
        <f t="shared" si="357"/>
        <v>0</v>
      </c>
      <c r="AE451" s="235"/>
      <c r="AF451" s="234"/>
      <c r="AG451" s="201">
        <f t="shared" si="358"/>
        <v>0</v>
      </c>
      <c r="AH451" s="235"/>
      <c r="AI451" s="229"/>
      <c r="AJ451" s="211" t="s">
        <v>36</v>
      </c>
    </row>
    <row r="452" spans="1:36" ht="14.45" hidden="1" customHeight="1">
      <c r="A452" s="359"/>
      <c r="B452" s="367"/>
      <c r="C452" s="361"/>
      <c r="D452" s="389"/>
      <c r="E452" s="365"/>
      <c r="F452" s="367"/>
      <c r="G452" s="222" t="s">
        <v>37</v>
      </c>
      <c r="H452" s="234"/>
      <c r="I452" s="201">
        <f t="shared" si="351"/>
        <v>0</v>
      </c>
      <c r="J452" s="235"/>
      <c r="K452" s="234"/>
      <c r="L452" s="201">
        <f t="shared" si="352"/>
        <v>0</v>
      </c>
      <c r="M452" s="235"/>
      <c r="N452" s="234"/>
      <c r="O452" s="201">
        <f t="shared" si="353"/>
        <v>0</v>
      </c>
      <c r="P452" s="235"/>
      <c r="Q452" s="234"/>
      <c r="R452" s="201">
        <f t="shared" si="359"/>
        <v>0</v>
      </c>
      <c r="S452" s="235"/>
      <c r="T452" s="234"/>
      <c r="U452" s="201">
        <f t="shared" si="354"/>
        <v>0</v>
      </c>
      <c r="V452" s="235"/>
      <c r="W452" s="234"/>
      <c r="X452" s="201">
        <f t="shared" si="355"/>
        <v>0</v>
      </c>
      <c r="Y452" s="254"/>
      <c r="Z452" s="234"/>
      <c r="AA452" s="201">
        <f t="shared" si="356"/>
        <v>0</v>
      </c>
      <c r="AB452" s="235"/>
      <c r="AC452" s="234"/>
      <c r="AD452" s="201">
        <f t="shared" si="357"/>
        <v>0</v>
      </c>
      <c r="AE452" s="235"/>
      <c r="AF452" s="234"/>
      <c r="AG452" s="201">
        <f t="shared" si="358"/>
        <v>0</v>
      </c>
      <c r="AH452" s="235"/>
      <c r="AI452" s="229"/>
      <c r="AJ452" s="391" t="e">
        <f>SUM(J445:J456,M445:M456,P445:P456,S445:S456,V445:V456)+SUM(#REF!,#REF!,#REF!,#REF!,#REF!,#REF!,#REF!,#REF!,#REF!,#REF!,#REF!,#REF!,#REF!,#REF!,#REF!,#REF!,#REF!,#REF!)</f>
        <v>#REF!</v>
      </c>
    </row>
    <row r="453" spans="1:36" ht="14.45" hidden="1" customHeight="1">
      <c r="A453" s="359"/>
      <c r="B453" s="367"/>
      <c r="C453" s="361"/>
      <c r="D453" s="389"/>
      <c r="E453" s="365"/>
      <c r="F453" s="367"/>
      <c r="G453" s="222" t="s">
        <v>38</v>
      </c>
      <c r="H453" s="234"/>
      <c r="I453" s="201">
        <f t="shared" si="351"/>
        <v>0</v>
      </c>
      <c r="J453" s="235"/>
      <c r="K453" s="234"/>
      <c r="L453" s="201">
        <f t="shared" si="352"/>
        <v>0</v>
      </c>
      <c r="M453" s="235"/>
      <c r="N453" s="234"/>
      <c r="O453" s="201">
        <f t="shared" si="353"/>
        <v>0</v>
      </c>
      <c r="P453" s="235"/>
      <c r="Q453" s="234"/>
      <c r="R453" s="201">
        <f t="shared" si="359"/>
        <v>0</v>
      </c>
      <c r="S453" s="235"/>
      <c r="T453" s="234"/>
      <c r="U453" s="201">
        <f t="shared" si="354"/>
        <v>0</v>
      </c>
      <c r="V453" s="235"/>
      <c r="W453" s="234"/>
      <c r="X453" s="201">
        <f t="shared" si="355"/>
        <v>0</v>
      </c>
      <c r="Y453" s="254"/>
      <c r="Z453" s="234"/>
      <c r="AA453" s="201">
        <f t="shared" si="356"/>
        <v>0</v>
      </c>
      <c r="AB453" s="235"/>
      <c r="AC453" s="234"/>
      <c r="AD453" s="201">
        <f t="shared" si="357"/>
        <v>0</v>
      </c>
      <c r="AE453" s="235"/>
      <c r="AF453" s="234"/>
      <c r="AG453" s="201">
        <f t="shared" si="358"/>
        <v>0</v>
      </c>
      <c r="AH453" s="235"/>
      <c r="AI453" s="229"/>
      <c r="AJ453" s="391"/>
    </row>
    <row r="454" spans="1:36" ht="14.45" hidden="1" customHeight="1">
      <c r="A454" s="359"/>
      <c r="B454" s="367"/>
      <c r="C454" s="361"/>
      <c r="D454" s="389"/>
      <c r="E454" s="365"/>
      <c r="F454" s="367"/>
      <c r="G454" s="222" t="s">
        <v>39</v>
      </c>
      <c r="H454" s="234"/>
      <c r="I454" s="201">
        <f t="shared" si="351"/>
        <v>0</v>
      </c>
      <c r="J454" s="235"/>
      <c r="K454" s="234"/>
      <c r="L454" s="201">
        <f t="shared" si="352"/>
        <v>0</v>
      </c>
      <c r="M454" s="235"/>
      <c r="N454" s="234"/>
      <c r="O454" s="201">
        <f t="shared" si="353"/>
        <v>0</v>
      </c>
      <c r="P454" s="235"/>
      <c r="Q454" s="234"/>
      <c r="R454" s="201">
        <f t="shared" si="359"/>
        <v>0</v>
      </c>
      <c r="S454" s="235"/>
      <c r="T454" s="234"/>
      <c r="U454" s="201">
        <f t="shared" si="354"/>
        <v>0</v>
      </c>
      <c r="V454" s="235"/>
      <c r="W454" s="234"/>
      <c r="X454" s="201">
        <f t="shared" si="355"/>
        <v>0</v>
      </c>
      <c r="Y454" s="254"/>
      <c r="Z454" s="234"/>
      <c r="AA454" s="201">
        <f t="shared" si="356"/>
        <v>0</v>
      </c>
      <c r="AB454" s="235"/>
      <c r="AC454" s="234"/>
      <c r="AD454" s="201">
        <f t="shared" si="357"/>
        <v>0</v>
      </c>
      <c r="AE454" s="235"/>
      <c r="AF454" s="234"/>
      <c r="AG454" s="201">
        <f t="shared" si="358"/>
        <v>0</v>
      </c>
      <c r="AH454" s="235"/>
      <c r="AI454" s="229"/>
      <c r="AJ454" s="211" t="s">
        <v>40</v>
      </c>
    </row>
    <row r="455" spans="1:36" ht="14.45" hidden="1" customHeight="1">
      <c r="A455" s="359"/>
      <c r="B455" s="367"/>
      <c r="C455" s="361"/>
      <c r="D455" s="389"/>
      <c r="E455" s="365"/>
      <c r="F455" s="367"/>
      <c r="G455" s="222" t="s">
        <v>41</v>
      </c>
      <c r="H455" s="234"/>
      <c r="I455" s="201">
        <f t="shared" si="351"/>
        <v>0</v>
      </c>
      <c r="J455" s="235"/>
      <c r="K455" s="234"/>
      <c r="L455" s="201">
        <f t="shared" si="352"/>
        <v>0</v>
      </c>
      <c r="M455" s="235"/>
      <c r="N455" s="234"/>
      <c r="O455" s="201">
        <f t="shared" si="353"/>
        <v>0</v>
      </c>
      <c r="P455" s="235"/>
      <c r="Q455" s="234"/>
      <c r="R455" s="201">
        <f t="shared" si="359"/>
        <v>0</v>
      </c>
      <c r="S455" s="235"/>
      <c r="T455" s="234"/>
      <c r="U455" s="201">
        <f t="shared" si="354"/>
        <v>0</v>
      </c>
      <c r="V455" s="235"/>
      <c r="W455" s="234"/>
      <c r="X455" s="201">
        <f t="shared" si="355"/>
        <v>0</v>
      </c>
      <c r="Y455" s="254"/>
      <c r="Z455" s="234"/>
      <c r="AA455" s="201">
        <f t="shared" si="356"/>
        <v>0</v>
      </c>
      <c r="AB455" s="235"/>
      <c r="AC455" s="234"/>
      <c r="AD455" s="201">
        <f t="shared" si="357"/>
        <v>0</v>
      </c>
      <c r="AE455" s="235"/>
      <c r="AF455" s="234"/>
      <c r="AG455" s="201">
        <f t="shared" si="358"/>
        <v>0</v>
      </c>
      <c r="AH455" s="235"/>
      <c r="AI455" s="229"/>
      <c r="AJ455" s="393" t="e">
        <f>AJ452/AJ446</f>
        <v>#REF!</v>
      </c>
    </row>
    <row r="456" spans="1:36" ht="15" hidden="1" customHeight="1" thickBot="1">
      <c r="A456" s="396"/>
      <c r="B456" s="400"/>
      <c r="C456" s="397"/>
      <c r="D456" s="408"/>
      <c r="E456" s="399"/>
      <c r="F456" s="400"/>
      <c r="G456" s="224" t="s">
        <v>42</v>
      </c>
      <c r="H456" s="238"/>
      <c r="I456" s="202">
        <f t="shared" si="351"/>
        <v>0</v>
      </c>
      <c r="J456" s="239"/>
      <c r="K456" s="238"/>
      <c r="L456" s="202">
        <f t="shared" si="352"/>
        <v>0</v>
      </c>
      <c r="M456" s="239"/>
      <c r="N456" s="238"/>
      <c r="O456" s="202">
        <f t="shared" si="353"/>
        <v>0</v>
      </c>
      <c r="P456" s="239"/>
      <c r="Q456" s="238"/>
      <c r="R456" s="202">
        <f t="shared" si="359"/>
        <v>0</v>
      </c>
      <c r="S456" s="239"/>
      <c r="T456" s="238"/>
      <c r="U456" s="202">
        <f t="shared" si="354"/>
        <v>0</v>
      </c>
      <c r="V456" s="239"/>
      <c r="W456" s="238"/>
      <c r="X456" s="202">
        <f t="shared" si="355"/>
        <v>0</v>
      </c>
      <c r="Y456" s="256"/>
      <c r="Z456" s="238"/>
      <c r="AA456" s="202">
        <f t="shared" si="356"/>
        <v>0</v>
      </c>
      <c r="AB456" s="239"/>
      <c r="AC456" s="238"/>
      <c r="AD456" s="202">
        <f t="shared" si="357"/>
        <v>0</v>
      </c>
      <c r="AE456" s="239"/>
      <c r="AF456" s="238"/>
      <c r="AG456" s="202">
        <f t="shared" si="358"/>
        <v>0</v>
      </c>
      <c r="AH456" s="239"/>
      <c r="AI456" s="231"/>
      <c r="AJ456" s="413"/>
    </row>
    <row r="457" spans="1:36" ht="15" customHeight="1">
      <c r="A457" s="353" t="s">
        <v>17</v>
      </c>
      <c r="B457" s="355" t="s">
        <v>13</v>
      </c>
      <c r="C457" s="355" t="s">
        <v>14</v>
      </c>
      <c r="D457" s="355" t="s">
        <v>157</v>
      </c>
      <c r="E457" s="355" t="s">
        <v>16</v>
      </c>
      <c r="F457" s="347" t="s">
        <v>17</v>
      </c>
      <c r="G457" s="357" t="s">
        <v>18</v>
      </c>
      <c r="H457" s="351" t="s">
        <v>19</v>
      </c>
      <c r="I457" s="347" t="s">
        <v>20</v>
      </c>
      <c r="J457" s="349" t="s">
        <v>21</v>
      </c>
      <c r="K457" s="351" t="s">
        <v>19</v>
      </c>
      <c r="L457" s="347" t="s">
        <v>20</v>
      </c>
      <c r="M457" s="349" t="s">
        <v>21</v>
      </c>
      <c r="N457" s="351" t="s">
        <v>19</v>
      </c>
      <c r="O457" s="347" t="s">
        <v>20</v>
      </c>
      <c r="P457" s="349" t="s">
        <v>21</v>
      </c>
      <c r="Q457" s="351" t="s">
        <v>19</v>
      </c>
      <c r="R457" s="347" t="s">
        <v>20</v>
      </c>
      <c r="S457" s="349" t="s">
        <v>21</v>
      </c>
      <c r="T457" s="351" t="s">
        <v>19</v>
      </c>
      <c r="U457" s="347" t="s">
        <v>20</v>
      </c>
      <c r="V457" s="349" t="s">
        <v>21</v>
      </c>
      <c r="W457" s="351" t="s">
        <v>19</v>
      </c>
      <c r="X457" s="347" t="s">
        <v>20</v>
      </c>
      <c r="Y457" s="369" t="s">
        <v>21</v>
      </c>
      <c r="Z457" s="351" t="s">
        <v>19</v>
      </c>
      <c r="AA457" s="347" t="s">
        <v>20</v>
      </c>
      <c r="AB457" s="349" t="s">
        <v>21</v>
      </c>
      <c r="AC457" s="351" t="s">
        <v>19</v>
      </c>
      <c r="AD457" s="347" t="s">
        <v>20</v>
      </c>
      <c r="AE457" s="349" t="s">
        <v>21</v>
      </c>
      <c r="AF457" s="351" t="s">
        <v>19</v>
      </c>
      <c r="AG457" s="347" t="s">
        <v>20</v>
      </c>
      <c r="AH457" s="349" t="s">
        <v>21</v>
      </c>
      <c r="AI457" s="371" t="s">
        <v>19</v>
      </c>
      <c r="AJ457" s="379" t="s">
        <v>22</v>
      </c>
    </row>
    <row r="458" spans="1:36" ht="15" customHeight="1">
      <c r="A458" s="354"/>
      <c r="B458" s="356"/>
      <c r="C458" s="356"/>
      <c r="D458" s="356"/>
      <c r="E458" s="356"/>
      <c r="F458" s="348"/>
      <c r="G458" s="358"/>
      <c r="H458" s="352"/>
      <c r="I458" s="348"/>
      <c r="J458" s="350"/>
      <c r="K458" s="352"/>
      <c r="L458" s="348"/>
      <c r="M458" s="350"/>
      <c r="N458" s="352"/>
      <c r="O458" s="348"/>
      <c r="P458" s="350"/>
      <c r="Q458" s="352"/>
      <c r="R458" s="348"/>
      <c r="S458" s="350"/>
      <c r="T458" s="352"/>
      <c r="U458" s="348"/>
      <c r="V458" s="350"/>
      <c r="W458" s="352"/>
      <c r="X458" s="348"/>
      <c r="Y458" s="370"/>
      <c r="Z458" s="352"/>
      <c r="AA458" s="348"/>
      <c r="AB458" s="350"/>
      <c r="AC458" s="352"/>
      <c r="AD458" s="348"/>
      <c r="AE458" s="350"/>
      <c r="AF458" s="352"/>
      <c r="AG458" s="348"/>
      <c r="AH458" s="350"/>
      <c r="AI458" s="372"/>
      <c r="AJ458" s="380"/>
    </row>
    <row r="459" spans="1:36" ht="15" customHeight="1">
      <c r="A459" s="359" t="s">
        <v>208</v>
      </c>
      <c r="B459" s="367" t="s">
        <v>279</v>
      </c>
      <c r="C459" s="361">
        <v>2271</v>
      </c>
      <c r="D459" s="389" t="s">
        <v>280</v>
      </c>
      <c r="E459" s="365" t="s">
        <v>281</v>
      </c>
      <c r="F459" s="367" t="s">
        <v>208</v>
      </c>
      <c r="G459" s="222" t="s">
        <v>27</v>
      </c>
      <c r="H459" s="234"/>
      <c r="I459" s="201">
        <f t="shared" ref="I459:I467" si="360">H459-J459</f>
        <v>0</v>
      </c>
      <c r="J459" s="235"/>
      <c r="K459" s="234"/>
      <c r="L459" s="201">
        <f t="shared" ref="L459:L467" si="361">K459-M459</f>
        <v>0</v>
      </c>
      <c r="M459" s="235"/>
      <c r="N459" s="234"/>
      <c r="O459" s="201">
        <f t="shared" ref="O459:O467" si="362">N459-P459</f>
        <v>0</v>
      </c>
      <c r="P459" s="235"/>
      <c r="Q459" s="234"/>
      <c r="R459" s="201">
        <f t="shared" ref="R459:R467" si="363">Q459-S459</f>
        <v>0</v>
      </c>
      <c r="S459" s="235"/>
      <c r="T459" s="234"/>
      <c r="U459" s="201">
        <f t="shared" ref="U459:U467" si="364">T459-V459</f>
        <v>0</v>
      </c>
      <c r="V459" s="235"/>
      <c r="W459" s="234"/>
      <c r="X459" s="201">
        <f t="shared" ref="X459:X467" si="365">W459-Y459</f>
        <v>0</v>
      </c>
      <c r="Y459" s="254"/>
      <c r="Z459" s="234"/>
      <c r="AA459" s="201">
        <f t="shared" ref="AA459:AA467" si="366">Z459-AB459</f>
        <v>0</v>
      </c>
      <c r="AB459" s="235"/>
      <c r="AC459" s="234"/>
      <c r="AD459" s="201">
        <f t="shared" ref="AD459:AD467" si="367">AC459-AE459</f>
        <v>0</v>
      </c>
      <c r="AE459" s="235"/>
      <c r="AF459" s="234"/>
      <c r="AG459" s="201">
        <f t="shared" ref="AG459:AG467" si="368">AF459-AH459</f>
        <v>0</v>
      </c>
      <c r="AH459" s="235"/>
      <c r="AI459" s="229"/>
      <c r="AJ459" s="203" t="s">
        <v>28</v>
      </c>
    </row>
    <row r="460" spans="1:36">
      <c r="A460" s="359"/>
      <c r="B460" s="367"/>
      <c r="C460" s="361"/>
      <c r="D460" s="389"/>
      <c r="E460" s="365"/>
      <c r="F460" s="367"/>
      <c r="G460" s="222" t="s">
        <v>29</v>
      </c>
      <c r="H460" s="234"/>
      <c r="I460" s="201">
        <f t="shared" si="360"/>
        <v>0</v>
      </c>
      <c r="J460" s="235"/>
      <c r="K460" s="234"/>
      <c r="L460" s="201">
        <f t="shared" si="361"/>
        <v>0</v>
      </c>
      <c r="M460" s="235"/>
      <c r="N460" s="234"/>
      <c r="O460" s="201">
        <f t="shared" si="362"/>
        <v>0</v>
      </c>
      <c r="P460" s="235"/>
      <c r="Q460" s="234"/>
      <c r="R460" s="201">
        <f t="shared" si="363"/>
        <v>0</v>
      </c>
      <c r="S460" s="235"/>
      <c r="T460" s="234"/>
      <c r="U460" s="201">
        <f t="shared" si="364"/>
        <v>0</v>
      </c>
      <c r="V460" s="235"/>
      <c r="W460" s="234"/>
      <c r="X460" s="201">
        <f t="shared" si="365"/>
        <v>0</v>
      </c>
      <c r="Y460" s="254"/>
      <c r="Z460" s="234"/>
      <c r="AA460" s="201">
        <f t="shared" si="366"/>
        <v>0</v>
      </c>
      <c r="AB460" s="235"/>
      <c r="AC460" s="234"/>
      <c r="AD460" s="201">
        <f t="shared" si="367"/>
        <v>0</v>
      </c>
      <c r="AE460" s="235"/>
      <c r="AF460" s="234"/>
      <c r="AG460" s="201">
        <f t="shared" si="368"/>
        <v>0</v>
      </c>
      <c r="AH460" s="235"/>
      <c r="AI460" s="229"/>
      <c r="AJ460" s="204">
        <f>SUM(H459:H467,K459:K467,N459:N467,Q459:Q467,T459:T467,W459:W467,Z459:Z467,AC459:AC467,AF459:AF467)</f>
        <v>1500000</v>
      </c>
    </row>
    <row r="461" spans="1:36">
      <c r="A461" s="359"/>
      <c r="B461" s="367"/>
      <c r="C461" s="361"/>
      <c r="D461" s="389"/>
      <c r="E461" s="365"/>
      <c r="F461" s="367"/>
      <c r="G461" s="222" t="s">
        <v>30</v>
      </c>
      <c r="H461" s="234"/>
      <c r="I461" s="201">
        <f t="shared" si="360"/>
        <v>0</v>
      </c>
      <c r="J461" s="235"/>
      <c r="K461" s="234"/>
      <c r="L461" s="201">
        <f t="shared" si="361"/>
        <v>0</v>
      </c>
      <c r="M461" s="235"/>
      <c r="N461" s="234"/>
      <c r="O461" s="201">
        <f t="shared" si="362"/>
        <v>0</v>
      </c>
      <c r="P461" s="235"/>
      <c r="Q461" s="234"/>
      <c r="R461" s="201">
        <f t="shared" si="363"/>
        <v>0</v>
      </c>
      <c r="S461" s="235"/>
      <c r="T461" s="234"/>
      <c r="U461" s="201">
        <f t="shared" si="364"/>
        <v>0</v>
      </c>
      <c r="V461" s="235"/>
      <c r="W461" s="234"/>
      <c r="X461" s="201">
        <f t="shared" si="365"/>
        <v>0</v>
      </c>
      <c r="Y461" s="254"/>
      <c r="Z461" s="234"/>
      <c r="AA461" s="201">
        <f t="shared" si="366"/>
        <v>0</v>
      </c>
      <c r="AB461" s="235"/>
      <c r="AC461" s="234"/>
      <c r="AD461" s="201">
        <f t="shared" si="367"/>
        <v>0</v>
      </c>
      <c r="AE461" s="235"/>
      <c r="AF461" s="234"/>
      <c r="AG461" s="201">
        <f t="shared" si="368"/>
        <v>0</v>
      </c>
      <c r="AH461" s="235"/>
      <c r="AI461" s="229"/>
      <c r="AJ461" s="205" t="s">
        <v>32</v>
      </c>
    </row>
    <row r="462" spans="1:36">
      <c r="A462" s="359"/>
      <c r="B462" s="367"/>
      <c r="C462" s="361"/>
      <c r="D462" s="389"/>
      <c r="E462" s="365"/>
      <c r="F462" s="367"/>
      <c r="G462" s="222" t="s">
        <v>31</v>
      </c>
      <c r="H462" s="234"/>
      <c r="I462" s="201">
        <f t="shared" si="360"/>
        <v>0</v>
      </c>
      <c r="J462" s="235"/>
      <c r="K462" s="234"/>
      <c r="L462" s="201">
        <f t="shared" si="361"/>
        <v>0</v>
      </c>
      <c r="M462" s="235"/>
      <c r="N462" s="234"/>
      <c r="O462" s="201">
        <f t="shared" si="362"/>
        <v>0</v>
      </c>
      <c r="P462" s="235"/>
      <c r="Q462" s="234"/>
      <c r="R462" s="201">
        <f t="shared" si="363"/>
        <v>0</v>
      </c>
      <c r="S462" s="235"/>
      <c r="T462" s="234">
        <v>350000</v>
      </c>
      <c r="U462" s="201">
        <f t="shared" si="364"/>
        <v>350000</v>
      </c>
      <c r="V462" s="235"/>
      <c r="W462" s="234"/>
      <c r="X462" s="201">
        <f t="shared" si="365"/>
        <v>0</v>
      </c>
      <c r="Y462" s="254"/>
      <c r="Z462" s="234"/>
      <c r="AA462" s="201">
        <f t="shared" si="366"/>
        <v>0</v>
      </c>
      <c r="AB462" s="235"/>
      <c r="AC462" s="234"/>
      <c r="AD462" s="201">
        <f t="shared" si="367"/>
        <v>0</v>
      </c>
      <c r="AE462" s="235"/>
      <c r="AF462" s="234"/>
      <c r="AG462" s="201">
        <f t="shared" si="368"/>
        <v>0</v>
      </c>
      <c r="AH462" s="235"/>
      <c r="AI462" s="229"/>
      <c r="AJ462" s="204">
        <f>SUM(I459:I467,L459:L467,O459:O467,R459:R467,U459:U467,X459:X467,AA459:AA467,AD459:AD467,AG459:AG467)</f>
        <v>1500000</v>
      </c>
    </row>
    <row r="463" spans="1:36">
      <c r="A463" s="359"/>
      <c r="B463" s="367"/>
      <c r="C463" s="361"/>
      <c r="D463" s="389"/>
      <c r="E463" s="365"/>
      <c r="F463" s="367"/>
      <c r="G463" s="222" t="s">
        <v>33</v>
      </c>
      <c r="H463" s="234"/>
      <c r="I463" s="201">
        <f t="shared" si="360"/>
        <v>0</v>
      </c>
      <c r="J463" s="235"/>
      <c r="K463" s="234"/>
      <c r="L463" s="201">
        <f t="shared" si="361"/>
        <v>0</v>
      </c>
      <c r="M463" s="235"/>
      <c r="N463" s="234"/>
      <c r="O463" s="201">
        <f t="shared" si="362"/>
        <v>0</v>
      </c>
      <c r="P463" s="235"/>
      <c r="Q463" s="234"/>
      <c r="R463" s="201">
        <f t="shared" si="363"/>
        <v>0</v>
      </c>
      <c r="S463" s="235"/>
      <c r="T463" s="234"/>
      <c r="U463" s="201">
        <f t="shared" si="364"/>
        <v>0</v>
      </c>
      <c r="V463" s="235"/>
      <c r="W463" s="234">
        <v>150000</v>
      </c>
      <c r="X463" s="201">
        <f t="shared" si="365"/>
        <v>150000</v>
      </c>
      <c r="Y463" s="254"/>
      <c r="Z463" s="234"/>
      <c r="AA463" s="201">
        <f t="shared" si="366"/>
        <v>0</v>
      </c>
      <c r="AB463" s="235"/>
      <c r="AC463" s="234"/>
      <c r="AD463" s="201">
        <f t="shared" si="367"/>
        <v>0</v>
      </c>
      <c r="AE463" s="235"/>
      <c r="AF463" s="234"/>
      <c r="AG463" s="201">
        <f t="shared" si="368"/>
        <v>0</v>
      </c>
      <c r="AH463" s="235"/>
      <c r="AI463" s="229"/>
      <c r="AJ463" s="205" t="s">
        <v>36</v>
      </c>
    </row>
    <row r="464" spans="1:36">
      <c r="A464" s="359"/>
      <c r="B464" s="367"/>
      <c r="C464" s="361"/>
      <c r="D464" s="389"/>
      <c r="E464" s="365"/>
      <c r="F464" s="367"/>
      <c r="G464" s="222" t="s">
        <v>34</v>
      </c>
      <c r="H464" s="234"/>
      <c r="I464" s="201">
        <f t="shared" si="360"/>
        <v>0</v>
      </c>
      <c r="J464" s="235"/>
      <c r="K464" s="234"/>
      <c r="L464" s="201">
        <f t="shared" si="361"/>
        <v>0</v>
      </c>
      <c r="M464" s="235"/>
      <c r="N464" s="234"/>
      <c r="O464" s="201">
        <f t="shared" si="362"/>
        <v>0</v>
      </c>
      <c r="P464" s="235"/>
      <c r="Q464" s="234"/>
      <c r="R464" s="201">
        <f t="shared" si="363"/>
        <v>0</v>
      </c>
      <c r="S464" s="235"/>
      <c r="T464" s="234"/>
      <c r="U464" s="201">
        <f t="shared" si="364"/>
        <v>0</v>
      </c>
      <c r="V464" s="235"/>
      <c r="W464" s="234">
        <v>1000000</v>
      </c>
      <c r="X464" s="201">
        <f t="shared" si="365"/>
        <v>1000000</v>
      </c>
      <c r="Y464" s="254"/>
      <c r="Z464" s="234"/>
      <c r="AA464" s="201">
        <f t="shared" si="366"/>
        <v>0</v>
      </c>
      <c r="AB464" s="235"/>
      <c r="AC464" s="234"/>
      <c r="AD464" s="201">
        <f t="shared" si="367"/>
        <v>0</v>
      </c>
      <c r="AE464" s="235"/>
      <c r="AF464" s="234"/>
      <c r="AG464" s="201">
        <f t="shared" si="368"/>
        <v>0</v>
      </c>
      <c r="AH464" s="235"/>
      <c r="AI464" s="229"/>
      <c r="AJ464" s="204">
        <f>SUM(J459:J467,M459:M467,P459:P467,S459:S467,V459:V467,Y459:Y467,AB459:AB467,AE459:AE467,AH459:AH467)</f>
        <v>0</v>
      </c>
    </row>
    <row r="465" spans="1:36">
      <c r="A465" s="359"/>
      <c r="B465" s="367"/>
      <c r="C465" s="361"/>
      <c r="D465" s="389"/>
      <c r="E465" s="365"/>
      <c r="F465" s="367"/>
      <c r="G465" s="222" t="s">
        <v>35</v>
      </c>
      <c r="H465" s="234"/>
      <c r="I465" s="201">
        <f t="shared" si="360"/>
        <v>0</v>
      </c>
      <c r="J465" s="235"/>
      <c r="K465" s="234"/>
      <c r="L465" s="201">
        <f t="shared" si="361"/>
        <v>0</v>
      </c>
      <c r="M465" s="235"/>
      <c r="N465" s="234"/>
      <c r="O465" s="201">
        <f t="shared" si="362"/>
        <v>0</v>
      </c>
      <c r="P465" s="235"/>
      <c r="Q465" s="234"/>
      <c r="R465" s="201">
        <f t="shared" si="363"/>
        <v>0</v>
      </c>
      <c r="S465" s="235"/>
      <c r="T465" s="234"/>
      <c r="U465" s="201">
        <f t="shared" si="364"/>
        <v>0</v>
      </c>
      <c r="V465" s="235"/>
      <c r="W465" s="234"/>
      <c r="X465" s="201">
        <f t="shared" si="365"/>
        <v>0</v>
      </c>
      <c r="Y465" s="254"/>
      <c r="Z465" s="234"/>
      <c r="AA465" s="201">
        <f t="shared" si="366"/>
        <v>0</v>
      </c>
      <c r="AB465" s="235"/>
      <c r="AC465" s="234"/>
      <c r="AD465" s="201">
        <f t="shared" si="367"/>
        <v>0</v>
      </c>
      <c r="AE465" s="235"/>
      <c r="AF465" s="234"/>
      <c r="AG465" s="201">
        <f t="shared" si="368"/>
        <v>0</v>
      </c>
      <c r="AH465" s="235"/>
      <c r="AI465" s="229"/>
      <c r="AJ465" s="205" t="s">
        <v>40</v>
      </c>
    </row>
    <row r="466" spans="1:36">
      <c r="A466" s="359"/>
      <c r="B466" s="367"/>
      <c r="C466" s="361"/>
      <c r="D466" s="389"/>
      <c r="E466" s="365"/>
      <c r="F466" s="367"/>
      <c r="G466" s="222" t="s">
        <v>37</v>
      </c>
      <c r="H466" s="234"/>
      <c r="I466" s="201">
        <f t="shared" si="360"/>
        <v>0</v>
      </c>
      <c r="J466" s="235"/>
      <c r="K466" s="234"/>
      <c r="L466" s="201">
        <f t="shared" si="361"/>
        <v>0</v>
      </c>
      <c r="M466" s="235"/>
      <c r="N466" s="234"/>
      <c r="O466" s="201">
        <f t="shared" si="362"/>
        <v>0</v>
      </c>
      <c r="P466" s="235"/>
      <c r="Q466" s="234"/>
      <c r="R466" s="201">
        <f t="shared" si="363"/>
        <v>0</v>
      </c>
      <c r="S466" s="235"/>
      <c r="T466" s="234"/>
      <c r="U466" s="201">
        <f t="shared" si="364"/>
        <v>0</v>
      </c>
      <c r="V466" s="235"/>
      <c r="W466" s="234"/>
      <c r="X466" s="201">
        <f t="shared" si="365"/>
        <v>0</v>
      </c>
      <c r="Y466" s="254"/>
      <c r="Z466" s="234"/>
      <c r="AA466" s="201">
        <f t="shared" si="366"/>
        <v>0</v>
      </c>
      <c r="AB466" s="235"/>
      <c r="AC466" s="234"/>
      <c r="AD466" s="201">
        <f t="shared" si="367"/>
        <v>0</v>
      </c>
      <c r="AE466" s="235"/>
      <c r="AF466" s="234"/>
      <c r="AG466" s="201">
        <f t="shared" si="368"/>
        <v>0</v>
      </c>
      <c r="AH466" s="235"/>
      <c r="AI466" s="229"/>
      <c r="AJ466" s="206">
        <f>AJ464/AJ460</f>
        <v>0</v>
      </c>
    </row>
    <row r="467" spans="1:36" ht="15.75" thickBot="1">
      <c r="A467" s="360"/>
      <c r="B467" s="368"/>
      <c r="C467" s="362"/>
      <c r="D467" s="405"/>
      <c r="E467" s="366"/>
      <c r="F467" s="368"/>
      <c r="G467" s="223" t="s">
        <v>38</v>
      </c>
      <c r="H467" s="236"/>
      <c r="I467" s="207">
        <f t="shared" si="360"/>
        <v>0</v>
      </c>
      <c r="J467" s="237"/>
      <c r="K467" s="236"/>
      <c r="L467" s="207">
        <f t="shared" si="361"/>
        <v>0</v>
      </c>
      <c r="M467" s="237"/>
      <c r="N467" s="236"/>
      <c r="O467" s="207">
        <f t="shared" si="362"/>
        <v>0</v>
      </c>
      <c r="P467" s="237"/>
      <c r="Q467" s="236"/>
      <c r="R467" s="207">
        <f t="shared" si="363"/>
        <v>0</v>
      </c>
      <c r="S467" s="237"/>
      <c r="T467" s="236"/>
      <c r="U467" s="207">
        <f t="shared" si="364"/>
        <v>0</v>
      </c>
      <c r="V467" s="237"/>
      <c r="W467" s="236"/>
      <c r="X467" s="207">
        <f t="shared" si="365"/>
        <v>0</v>
      </c>
      <c r="Y467" s="255"/>
      <c r="Z467" s="236"/>
      <c r="AA467" s="207">
        <f t="shared" si="366"/>
        <v>0</v>
      </c>
      <c r="AB467" s="237"/>
      <c r="AC467" s="236"/>
      <c r="AD467" s="207">
        <f t="shared" si="367"/>
        <v>0</v>
      </c>
      <c r="AE467" s="237"/>
      <c r="AF467" s="236"/>
      <c r="AG467" s="207">
        <f t="shared" si="368"/>
        <v>0</v>
      </c>
      <c r="AH467" s="237"/>
      <c r="AI467" s="230"/>
      <c r="AJ467" s="208"/>
    </row>
    <row r="468" spans="1:36" ht="15" hidden="1" customHeight="1">
      <c r="A468" s="383" t="s">
        <v>17</v>
      </c>
      <c r="B468" s="384" t="s">
        <v>13</v>
      </c>
      <c r="C468" s="384" t="s">
        <v>14</v>
      </c>
      <c r="D468" s="384" t="s">
        <v>157</v>
      </c>
      <c r="E468" s="384" t="s">
        <v>16</v>
      </c>
      <c r="F468" s="381" t="s">
        <v>17</v>
      </c>
      <c r="G468" s="385" t="s">
        <v>18</v>
      </c>
      <c r="H468" s="386" t="s">
        <v>19</v>
      </c>
      <c r="I468" s="381" t="s">
        <v>20</v>
      </c>
      <c r="J468" s="382" t="s">
        <v>21</v>
      </c>
      <c r="K468" s="386" t="s">
        <v>19</v>
      </c>
      <c r="L468" s="381" t="s">
        <v>20</v>
      </c>
      <c r="M468" s="382" t="s">
        <v>21</v>
      </c>
      <c r="N468" s="386" t="s">
        <v>19</v>
      </c>
      <c r="O468" s="381" t="s">
        <v>20</v>
      </c>
      <c r="P468" s="382" t="s">
        <v>21</v>
      </c>
      <c r="Q468" s="386" t="s">
        <v>19</v>
      </c>
      <c r="R468" s="381" t="s">
        <v>20</v>
      </c>
      <c r="S468" s="382" t="s">
        <v>21</v>
      </c>
      <c r="T468" s="386" t="s">
        <v>19</v>
      </c>
      <c r="U468" s="381" t="s">
        <v>20</v>
      </c>
      <c r="V468" s="382" t="s">
        <v>21</v>
      </c>
      <c r="W468" s="386" t="s">
        <v>19</v>
      </c>
      <c r="X468" s="381" t="s">
        <v>20</v>
      </c>
      <c r="Y468" s="390" t="s">
        <v>21</v>
      </c>
      <c r="Z468" s="386" t="s">
        <v>19</v>
      </c>
      <c r="AA468" s="381" t="s">
        <v>20</v>
      </c>
      <c r="AB468" s="382" t="s">
        <v>21</v>
      </c>
      <c r="AC468" s="386" t="s">
        <v>19</v>
      </c>
      <c r="AD468" s="381" t="s">
        <v>20</v>
      </c>
      <c r="AE468" s="382" t="s">
        <v>21</v>
      </c>
      <c r="AF468" s="386" t="s">
        <v>19</v>
      </c>
      <c r="AG468" s="381" t="s">
        <v>20</v>
      </c>
      <c r="AH468" s="382" t="s">
        <v>21</v>
      </c>
      <c r="AI468" s="387" t="s">
        <v>19</v>
      </c>
      <c r="AJ468" s="388" t="s">
        <v>22</v>
      </c>
    </row>
    <row r="469" spans="1:36" ht="15" hidden="1" customHeight="1">
      <c r="A469" s="354"/>
      <c r="B469" s="356"/>
      <c r="C469" s="356"/>
      <c r="D469" s="356"/>
      <c r="E469" s="356"/>
      <c r="F469" s="348"/>
      <c r="G469" s="358"/>
      <c r="H469" s="352"/>
      <c r="I469" s="348"/>
      <c r="J469" s="350"/>
      <c r="K469" s="352"/>
      <c r="L469" s="348"/>
      <c r="M469" s="350"/>
      <c r="N469" s="352"/>
      <c r="O469" s="348"/>
      <c r="P469" s="350"/>
      <c r="Q469" s="352"/>
      <c r="R469" s="348"/>
      <c r="S469" s="350"/>
      <c r="T469" s="352"/>
      <c r="U469" s="348"/>
      <c r="V469" s="350"/>
      <c r="W469" s="352"/>
      <c r="X469" s="348"/>
      <c r="Y469" s="370"/>
      <c r="Z469" s="352"/>
      <c r="AA469" s="348"/>
      <c r="AB469" s="350"/>
      <c r="AC469" s="352"/>
      <c r="AD469" s="348"/>
      <c r="AE469" s="350"/>
      <c r="AF469" s="352"/>
      <c r="AG469" s="348"/>
      <c r="AH469" s="350"/>
      <c r="AI469" s="372"/>
      <c r="AJ469" s="380"/>
    </row>
    <row r="470" spans="1:36" ht="15" hidden="1" customHeight="1">
      <c r="A470" s="359" t="s">
        <v>208</v>
      </c>
      <c r="B470" s="367" t="s">
        <v>282</v>
      </c>
      <c r="C470" s="361">
        <v>2116</v>
      </c>
      <c r="D470" s="363" t="s">
        <v>283</v>
      </c>
      <c r="E470" s="365" t="s">
        <v>284</v>
      </c>
      <c r="F470" s="367" t="s">
        <v>208</v>
      </c>
      <c r="G470" s="222" t="s">
        <v>27</v>
      </c>
      <c r="H470" s="234"/>
      <c r="I470" s="201">
        <f t="shared" ref="I470:I478" si="369">H470-J470</f>
        <v>0</v>
      </c>
      <c r="J470" s="235"/>
      <c r="K470" s="234"/>
      <c r="L470" s="201">
        <f t="shared" ref="L470:L478" si="370">K470-M470</f>
        <v>0</v>
      </c>
      <c r="M470" s="235"/>
      <c r="N470" s="234"/>
      <c r="O470" s="201">
        <f t="shared" ref="O470:O478" si="371">N470-P470</f>
        <v>0</v>
      </c>
      <c r="P470" s="235"/>
      <c r="Q470" s="234"/>
      <c r="R470" s="201">
        <f t="shared" ref="R470:R478" si="372">Q470-S470</f>
        <v>0</v>
      </c>
      <c r="S470" s="235"/>
      <c r="T470" s="234"/>
      <c r="U470" s="201">
        <f t="shared" ref="U470:U478" si="373">T470-V470</f>
        <v>0</v>
      </c>
      <c r="V470" s="235"/>
      <c r="W470" s="234"/>
      <c r="X470" s="201">
        <f t="shared" ref="X470:X478" si="374">W470-Y470</f>
        <v>0</v>
      </c>
      <c r="Y470" s="254"/>
      <c r="Z470" s="234"/>
      <c r="AA470" s="201">
        <f t="shared" ref="AA470:AA478" si="375">Z470-AB470</f>
        <v>0</v>
      </c>
      <c r="AB470" s="235"/>
      <c r="AC470" s="234"/>
      <c r="AD470" s="201">
        <f t="shared" ref="AD470:AD478" si="376">AC470-AE470</f>
        <v>0</v>
      </c>
      <c r="AE470" s="235"/>
      <c r="AF470" s="234"/>
      <c r="AG470" s="201">
        <f t="shared" ref="AG470:AG478" si="377">AF470-AH470</f>
        <v>0</v>
      </c>
      <c r="AH470" s="235"/>
      <c r="AI470" s="229"/>
      <c r="AJ470" s="203" t="s">
        <v>28</v>
      </c>
    </row>
    <row r="471" spans="1:36" ht="15" hidden="1" customHeight="1">
      <c r="A471" s="359"/>
      <c r="B471" s="367"/>
      <c r="C471" s="361"/>
      <c r="D471" s="363"/>
      <c r="E471" s="365"/>
      <c r="F471" s="367"/>
      <c r="G471" s="222" t="s">
        <v>29</v>
      </c>
      <c r="H471" s="234"/>
      <c r="I471" s="201">
        <f t="shared" si="369"/>
        <v>0</v>
      </c>
      <c r="J471" s="235"/>
      <c r="K471" s="234"/>
      <c r="L471" s="201">
        <f t="shared" si="370"/>
        <v>0</v>
      </c>
      <c r="M471" s="235"/>
      <c r="N471" s="234"/>
      <c r="O471" s="201">
        <f t="shared" si="371"/>
        <v>0</v>
      </c>
      <c r="P471" s="235"/>
      <c r="Q471" s="234"/>
      <c r="R471" s="201">
        <f t="shared" si="372"/>
        <v>0</v>
      </c>
      <c r="S471" s="235"/>
      <c r="T471" s="234"/>
      <c r="U471" s="201">
        <f t="shared" si="373"/>
        <v>0</v>
      </c>
      <c r="V471" s="235"/>
      <c r="W471" s="234"/>
      <c r="X471" s="201">
        <f t="shared" si="374"/>
        <v>0</v>
      </c>
      <c r="Y471" s="254"/>
      <c r="Z471" s="234"/>
      <c r="AA471" s="201">
        <f t="shared" si="375"/>
        <v>0</v>
      </c>
      <c r="AB471" s="235"/>
      <c r="AC471" s="234"/>
      <c r="AD471" s="201">
        <f t="shared" si="376"/>
        <v>0</v>
      </c>
      <c r="AE471" s="235"/>
      <c r="AF471" s="234"/>
      <c r="AG471" s="201">
        <f t="shared" si="377"/>
        <v>0</v>
      </c>
      <c r="AH471" s="235"/>
      <c r="AI471" s="229"/>
      <c r="AJ471" s="204">
        <f>SUM(H470:H478,K470:K478,N470:N478,Q470:Q478,T470:T478,W470:W478,Z470:Z478,AC470:AC478,AF470:AF478)</f>
        <v>323268</v>
      </c>
    </row>
    <row r="472" spans="1:36" ht="15" hidden="1" customHeight="1">
      <c r="A472" s="359"/>
      <c r="B472" s="367"/>
      <c r="C472" s="361"/>
      <c r="D472" s="363"/>
      <c r="E472" s="365"/>
      <c r="F472" s="367"/>
      <c r="G472" s="222" t="s">
        <v>30</v>
      </c>
      <c r="H472" s="234"/>
      <c r="I472" s="201">
        <f t="shared" si="369"/>
        <v>0</v>
      </c>
      <c r="J472" s="235"/>
      <c r="K472" s="234"/>
      <c r="L472" s="201">
        <f t="shared" si="370"/>
        <v>0</v>
      </c>
      <c r="M472" s="235"/>
      <c r="N472" s="234"/>
      <c r="O472" s="201">
        <f t="shared" si="371"/>
        <v>0</v>
      </c>
      <c r="P472" s="235"/>
      <c r="Q472" s="234"/>
      <c r="R472" s="201">
        <f t="shared" si="372"/>
        <v>0</v>
      </c>
      <c r="S472" s="235"/>
      <c r="T472" s="234"/>
      <c r="U472" s="201">
        <f t="shared" si="373"/>
        <v>0</v>
      </c>
      <c r="V472" s="235"/>
      <c r="W472" s="234"/>
      <c r="X472" s="201">
        <f t="shared" si="374"/>
        <v>0</v>
      </c>
      <c r="Y472" s="254"/>
      <c r="Z472" s="234"/>
      <c r="AA472" s="201">
        <f t="shared" si="375"/>
        <v>0</v>
      </c>
      <c r="AB472" s="235"/>
      <c r="AC472" s="234"/>
      <c r="AD472" s="201">
        <f t="shared" si="376"/>
        <v>0</v>
      </c>
      <c r="AE472" s="235"/>
      <c r="AF472" s="234"/>
      <c r="AG472" s="201">
        <f t="shared" si="377"/>
        <v>0</v>
      </c>
      <c r="AH472" s="235"/>
      <c r="AI472" s="229"/>
      <c r="AJ472" s="205" t="s">
        <v>32</v>
      </c>
    </row>
    <row r="473" spans="1:36" ht="15" hidden="1" customHeight="1">
      <c r="A473" s="359"/>
      <c r="B473" s="367"/>
      <c r="C473" s="361"/>
      <c r="D473" s="363"/>
      <c r="E473" s="365"/>
      <c r="F473" s="367"/>
      <c r="G473" s="222" t="s">
        <v>31</v>
      </c>
      <c r="H473" s="234"/>
      <c r="I473" s="201">
        <f t="shared" si="369"/>
        <v>0</v>
      </c>
      <c r="J473" s="235"/>
      <c r="K473" s="234">
        <v>323268</v>
      </c>
      <c r="L473" s="201">
        <f t="shared" si="370"/>
        <v>0</v>
      </c>
      <c r="M473" s="235">
        <v>323268</v>
      </c>
      <c r="N473" s="234"/>
      <c r="O473" s="201">
        <f t="shared" si="371"/>
        <v>0</v>
      </c>
      <c r="P473" s="235"/>
      <c r="Q473" s="234"/>
      <c r="R473" s="201">
        <f t="shared" si="372"/>
        <v>0</v>
      </c>
      <c r="S473" s="235"/>
      <c r="T473" s="234"/>
      <c r="U473" s="201">
        <f t="shared" si="373"/>
        <v>0</v>
      </c>
      <c r="V473" s="235"/>
      <c r="W473" s="234"/>
      <c r="X473" s="201">
        <f t="shared" si="374"/>
        <v>0</v>
      </c>
      <c r="Y473" s="254"/>
      <c r="Z473" s="234"/>
      <c r="AA473" s="201">
        <f t="shared" si="375"/>
        <v>0</v>
      </c>
      <c r="AB473" s="235"/>
      <c r="AC473" s="234"/>
      <c r="AD473" s="201">
        <f t="shared" si="376"/>
        <v>0</v>
      </c>
      <c r="AE473" s="235"/>
      <c r="AF473" s="234"/>
      <c r="AG473" s="201">
        <f t="shared" si="377"/>
        <v>0</v>
      </c>
      <c r="AH473" s="235"/>
      <c r="AI473" s="229"/>
      <c r="AJ473" s="204">
        <f>SUM(I470:I478,L470:L478,O470:O478,R470:R478,U470:U478,X470:X478,AA470:AA478,AD470:AD478,AA470:AA478,AG470:AG478)</f>
        <v>0</v>
      </c>
    </row>
    <row r="474" spans="1:36" ht="15" hidden="1" customHeight="1">
      <c r="A474" s="359"/>
      <c r="B474" s="367"/>
      <c r="C474" s="361"/>
      <c r="D474" s="363"/>
      <c r="E474" s="365"/>
      <c r="F474" s="367"/>
      <c r="G474" s="222" t="s">
        <v>33</v>
      </c>
      <c r="H474" s="234"/>
      <c r="I474" s="201">
        <f t="shared" si="369"/>
        <v>0</v>
      </c>
      <c r="J474" s="235"/>
      <c r="K474" s="234"/>
      <c r="L474" s="201">
        <f t="shared" si="370"/>
        <v>0</v>
      </c>
      <c r="M474" s="235"/>
      <c r="N474" s="234"/>
      <c r="O474" s="201">
        <f t="shared" si="371"/>
        <v>0</v>
      </c>
      <c r="P474" s="235"/>
      <c r="Q474" s="234"/>
      <c r="R474" s="201">
        <f t="shared" si="372"/>
        <v>0</v>
      </c>
      <c r="S474" s="235"/>
      <c r="T474" s="234"/>
      <c r="U474" s="201">
        <f t="shared" si="373"/>
        <v>0</v>
      </c>
      <c r="V474" s="235"/>
      <c r="W474" s="234"/>
      <c r="X474" s="201">
        <f t="shared" si="374"/>
        <v>0</v>
      </c>
      <c r="Y474" s="254"/>
      <c r="Z474" s="234"/>
      <c r="AA474" s="201">
        <f t="shared" si="375"/>
        <v>0</v>
      </c>
      <c r="AB474" s="235"/>
      <c r="AC474" s="234"/>
      <c r="AD474" s="201">
        <f t="shared" si="376"/>
        <v>0</v>
      </c>
      <c r="AE474" s="235"/>
      <c r="AF474" s="234"/>
      <c r="AG474" s="201">
        <f t="shared" si="377"/>
        <v>0</v>
      </c>
      <c r="AH474" s="235"/>
      <c r="AI474" s="229"/>
      <c r="AJ474" s="205" t="s">
        <v>36</v>
      </c>
    </row>
    <row r="475" spans="1:36" ht="15" hidden="1" customHeight="1">
      <c r="A475" s="359"/>
      <c r="B475" s="367"/>
      <c r="C475" s="361"/>
      <c r="D475" s="363"/>
      <c r="E475" s="365"/>
      <c r="F475" s="367"/>
      <c r="G475" s="222" t="s">
        <v>34</v>
      </c>
      <c r="H475" s="234"/>
      <c r="I475" s="201">
        <f t="shared" si="369"/>
        <v>0</v>
      </c>
      <c r="J475" s="235"/>
      <c r="K475" s="234"/>
      <c r="L475" s="201">
        <f t="shared" si="370"/>
        <v>0</v>
      </c>
      <c r="M475" s="235"/>
      <c r="N475" s="234"/>
      <c r="O475" s="201">
        <f t="shared" si="371"/>
        <v>0</v>
      </c>
      <c r="P475" s="235"/>
      <c r="Q475" s="234"/>
      <c r="R475" s="201">
        <f t="shared" si="372"/>
        <v>0</v>
      </c>
      <c r="S475" s="235"/>
      <c r="T475" s="234"/>
      <c r="U475" s="201">
        <f t="shared" si="373"/>
        <v>0</v>
      </c>
      <c r="V475" s="235"/>
      <c r="W475" s="234"/>
      <c r="X475" s="201">
        <f t="shared" si="374"/>
        <v>0</v>
      </c>
      <c r="Y475" s="254"/>
      <c r="Z475" s="234"/>
      <c r="AA475" s="201">
        <f t="shared" si="375"/>
        <v>0</v>
      </c>
      <c r="AB475" s="235"/>
      <c r="AC475" s="234"/>
      <c r="AD475" s="201">
        <f t="shared" si="376"/>
        <v>0</v>
      </c>
      <c r="AE475" s="235"/>
      <c r="AF475" s="234"/>
      <c r="AG475" s="201">
        <f t="shared" si="377"/>
        <v>0</v>
      </c>
      <c r="AH475" s="235"/>
      <c r="AI475" s="229"/>
      <c r="AJ475" s="204">
        <f>SUM(J470:J478,M470:M478,P470:P478,S470:S478,V470:V478,Y470:Y478,AB470:AB478,AE470:AE478,AH470:AH478)</f>
        <v>323268</v>
      </c>
    </row>
    <row r="476" spans="1:36" ht="15" hidden="1" customHeight="1">
      <c r="A476" s="359"/>
      <c r="B476" s="367"/>
      <c r="C476" s="361"/>
      <c r="D476" s="363"/>
      <c r="E476" s="365"/>
      <c r="F476" s="367"/>
      <c r="G476" s="222" t="s">
        <v>35</v>
      </c>
      <c r="H476" s="234"/>
      <c r="I476" s="201">
        <f t="shared" si="369"/>
        <v>0</v>
      </c>
      <c r="J476" s="235"/>
      <c r="K476" s="234"/>
      <c r="L476" s="201">
        <f t="shared" si="370"/>
        <v>0</v>
      </c>
      <c r="M476" s="235"/>
      <c r="N476" s="234"/>
      <c r="O476" s="201">
        <f t="shared" si="371"/>
        <v>0</v>
      </c>
      <c r="P476" s="235"/>
      <c r="Q476" s="234"/>
      <c r="R476" s="201">
        <f t="shared" si="372"/>
        <v>0</v>
      </c>
      <c r="S476" s="235"/>
      <c r="T476" s="234"/>
      <c r="U476" s="201">
        <f t="shared" si="373"/>
        <v>0</v>
      </c>
      <c r="V476" s="235"/>
      <c r="W476" s="234"/>
      <c r="X476" s="201">
        <f t="shared" si="374"/>
        <v>0</v>
      </c>
      <c r="Y476" s="254"/>
      <c r="Z476" s="234"/>
      <c r="AA476" s="201">
        <f t="shared" si="375"/>
        <v>0</v>
      </c>
      <c r="AB476" s="235"/>
      <c r="AC476" s="234"/>
      <c r="AD476" s="201">
        <f t="shared" si="376"/>
        <v>0</v>
      </c>
      <c r="AE476" s="235"/>
      <c r="AF476" s="234"/>
      <c r="AG476" s="201">
        <f t="shared" si="377"/>
        <v>0</v>
      </c>
      <c r="AH476" s="235"/>
      <c r="AI476" s="229"/>
      <c r="AJ476" s="205" t="s">
        <v>40</v>
      </c>
    </row>
    <row r="477" spans="1:36" ht="15" hidden="1" customHeight="1">
      <c r="A477" s="359"/>
      <c r="B477" s="367"/>
      <c r="C477" s="361"/>
      <c r="D477" s="363"/>
      <c r="E477" s="365"/>
      <c r="F477" s="367"/>
      <c r="G477" s="222" t="s">
        <v>37</v>
      </c>
      <c r="H477" s="234"/>
      <c r="I477" s="201">
        <f t="shared" si="369"/>
        <v>0</v>
      </c>
      <c r="J477" s="235"/>
      <c r="K477" s="234"/>
      <c r="L477" s="201">
        <f t="shared" si="370"/>
        <v>0</v>
      </c>
      <c r="M477" s="235"/>
      <c r="N477" s="234"/>
      <c r="O477" s="201">
        <f t="shared" si="371"/>
        <v>0</v>
      </c>
      <c r="P477" s="235"/>
      <c r="Q477" s="234"/>
      <c r="R477" s="201">
        <f t="shared" si="372"/>
        <v>0</v>
      </c>
      <c r="S477" s="235"/>
      <c r="T477" s="234"/>
      <c r="U477" s="201">
        <f t="shared" si="373"/>
        <v>0</v>
      </c>
      <c r="V477" s="235"/>
      <c r="W477" s="234"/>
      <c r="X477" s="201">
        <f t="shared" si="374"/>
        <v>0</v>
      </c>
      <c r="Y477" s="254"/>
      <c r="Z477" s="234"/>
      <c r="AA477" s="201">
        <f t="shared" si="375"/>
        <v>0</v>
      </c>
      <c r="AB477" s="235"/>
      <c r="AC477" s="234"/>
      <c r="AD477" s="201">
        <f t="shared" si="376"/>
        <v>0</v>
      </c>
      <c r="AE477" s="235"/>
      <c r="AF477" s="234"/>
      <c r="AG477" s="201">
        <f t="shared" si="377"/>
        <v>0</v>
      </c>
      <c r="AH477" s="235"/>
      <c r="AI477" s="229"/>
      <c r="AJ477" s="206">
        <f>AJ475/AJ471</f>
        <v>1</v>
      </c>
    </row>
    <row r="478" spans="1:36" ht="15" hidden="1" customHeight="1" thickBot="1">
      <c r="A478" s="396"/>
      <c r="B478" s="400"/>
      <c r="C478" s="397"/>
      <c r="D478" s="398"/>
      <c r="E478" s="399"/>
      <c r="F478" s="400"/>
      <c r="G478" s="224" t="s">
        <v>38</v>
      </c>
      <c r="H478" s="238"/>
      <c r="I478" s="202">
        <f t="shared" si="369"/>
        <v>0</v>
      </c>
      <c r="J478" s="239"/>
      <c r="K478" s="238"/>
      <c r="L478" s="202">
        <f t="shared" si="370"/>
        <v>0</v>
      </c>
      <c r="M478" s="239"/>
      <c r="N478" s="238"/>
      <c r="O478" s="202">
        <f t="shared" si="371"/>
        <v>0</v>
      </c>
      <c r="P478" s="239"/>
      <c r="Q478" s="238"/>
      <c r="R478" s="202">
        <f t="shared" si="372"/>
        <v>0</v>
      </c>
      <c r="S478" s="239"/>
      <c r="T478" s="238"/>
      <c r="U478" s="202">
        <f t="shared" si="373"/>
        <v>0</v>
      </c>
      <c r="V478" s="239"/>
      <c r="W478" s="238"/>
      <c r="X478" s="202">
        <f t="shared" si="374"/>
        <v>0</v>
      </c>
      <c r="Y478" s="256"/>
      <c r="Z478" s="238"/>
      <c r="AA478" s="202">
        <f t="shared" si="375"/>
        <v>0</v>
      </c>
      <c r="AB478" s="239"/>
      <c r="AC478" s="238"/>
      <c r="AD478" s="202">
        <f t="shared" si="376"/>
        <v>0</v>
      </c>
      <c r="AE478" s="239"/>
      <c r="AF478" s="238"/>
      <c r="AG478" s="202">
        <f t="shared" si="377"/>
        <v>0</v>
      </c>
      <c r="AH478" s="239"/>
      <c r="AI478" s="231"/>
      <c r="AJ478" s="213"/>
    </row>
    <row r="479" spans="1:36" ht="15" customHeight="1">
      <c r="A479" s="353" t="s">
        <v>17</v>
      </c>
      <c r="B479" s="355" t="s">
        <v>13</v>
      </c>
      <c r="C479" s="355" t="s">
        <v>14</v>
      </c>
      <c r="D479" s="355" t="s">
        <v>157</v>
      </c>
      <c r="E479" s="355" t="s">
        <v>16</v>
      </c>
      <c r="F479" s="347" t="s">
        <v>17</v>
      </c>
      <c r="G479" s="357" t="s">
        <v>18</v>
      </c>
      <c r="H479" s="351" t="s">
        <v>19</v>
      </c>
      <c r="I479" s="347" t="s">
        <v>20</v>
      </c>
      <c r="J479" s="349" t="s">
        <v>21</v>
      </c>
      <c r="K479" s="351" t="s">
        <v>19</v>
      </c>
      <c r="L479" s="347" t="s">
        <v>20</v>
      </c>
      <c r="M479" s="349" t="s">
        <v>21</v>
      </c>
      <c r="N479" s="351" t="s">
        <v>19</v>
      </c>
      <c r="O479" s="347" t="s">
        <v>20</v>
      </c>
      <c r="P479" s="349" t="s">
        <v>21</v>
      </c>
      <c r="Q479" s="351" t="s">
        <v>19</v>
      </c>
      <c r="R479" s="347" t="s">
        <v>20</v>
      </c>
      <c r="S479" s="349" t="s">
        <v>21</v>
      </c>
      <c r="T479" s="351" t="s">
        <v>19</v>
      </c>
      <c r="U479" s="347" t="s">
        <v>20</v>
      </c>
      <c r="V479" s="349" t="s">
        <v>21</v>
      </c>
      <c r="W479" s="351" t="s">
        <v>19</v>
      </c>
      <c r="X479" s="347" t="s">
        <v>20</v>
      </c>
      <c r="Y479" s="369" t="s">
        <v>21</v>
      </c>
      <c r="Z479" s="351" t="s">
        <v>19</v>
      </c>
      <c r="AA479" s="347" t="s">
        <v>20</v>
      </c>
      <c r="AB479" s="349" t="s">
        <v>21</v>
      </c>
      <c r="AC479" s="351" t="s">
        <v>19</v>
      </c>
      <c r="AD479" s="347" t="s">
        <v>20</v>
      </c>
      <c r="AE479" s="349" t="s">
        <v>21</v>
      </c>
      <c r="AF479" s="351" t="s">
        <v>19</v>
      </c>
      <c r="AG479" s="347" t="s">
        <v>20</v>
      </c>
      <c r="AH479" s="349" t="s">
        <v>21</v>
      </c>
      <c r="AI479" s="371" t="s">
        <v>19</v>
      </c>
      <c r="AJ479" s="379" t="s">
        <v>22</v>
      </c>
    </row>
    <row r="480" spans="1:36" ht="15" customHeight="1">
      <c r="A480" s="354"/>
      <c r="B480" s="356"/>
      <c r="C480" s="356"/>
      <c r="D480" s="356"/>
      <c r="E480" s="356"/>
      <c r="F480" s="348"/>
      <c r="G480" s="358"/>
      <c r="H480" s="352"/>
      <c r="I480" s="348"/>
      <c r="J480" s="350"/>
      <c r="K480" s="352"/>
      <c r="L480" s="348"/>
      <c r="M480" s="350"/>
      <c r="N480" s="352"/>
      <c r="O480" s="348"/>
      <c r="P480" s="350"/>
      <c r="Q480" s="352"/>
      <c r="R480" s="348"/>
      <c r="S480" s="350"/>
      <c r="T480" s="352"/>
      <c r="U480" s="348"/>
      <c r="V480" s="350"/>
      <c r="W480" s="352"/>
      <c r="X480" s="348"/>
      <c r="Y480" s="370"/>
      <c r="Z480" s="352"/>
      <c r="AA480" s="348"/>
      <c r="AB480" s="350"/>
      <c r="AC480" s="352"/>
      <c r="AD480" s="348"/>
      <c r="AE480" s="350"/>
      <c r="AF480" s="352"/>
      <c r="AG480" s="348"/>
      <c r="AH480" s="350"/>
      <c r="AI480" s="372"/>
      <c r="AJ480" s="380"/>
    </row>
    <row r="481" spans="1:36" ht="15" customHeight="1">
      <c r="A481" s="359" t="s">
        <v>208</v>
      </c>
      <c r="B481" s="367" t="s">
        <v>285</v>
      </c>
      <c r="C481" s="361">
        <v>1109</v>
      </c>
      <c r="D481" s="363" t="s">
        <v>286</v>
      </c>
      <c r="E481" s="365" t="s">
        <v>287</v>
      </c>
      <c r="F481" s="367" t="s">
        <v>208</v>
      </c>
      <c r="G481" s="222" t="s">
        <v>27</v>
      </c>
      <c r="H481" s="234"/>
      <c r="I481" s="201">
        <f t="shared" ref="I481:I489" si="378">H481-J481</f>
        <v>0</v>
      </c>
      <c r="J481" s="235"/>
      <c r="K481" s="234"/>
      <c r="L481" s="201">
        <f t="shared" ref="L481:L489" si="379">K481-M481</f>
        <v>0</v>
      </c>
      <c r="M481" s="235"/>
      <c r="N481" s="234"/>
      <c r="O481" s="201">
        <f t="shared" ref="O481:O489" si="380">N481-P481</f>
        <v>0</v>
      </c>
      <c r="P481" s="235"/>
      <c r="Q481" s="234"/>
      <c r="R481" s="201">
        <f t="shared" ref="R481:R489" si="381">Q481-S481</f>
        <v>0</v>
      </c>
      <c r="S481" s="235"/>
      <c r="T481" s="234"/>
      <c r="U481" s="201">
        <f t="shared" ref="U481:U489" si="382">T481-V481</f>
        <v>0</v>
      </c>
      <c r="V481" s="235"/>
      <c r="W481" s="234"/>
      <c r="X481" s="201">
        <f t="shared" ref="X481:X489" si="383">W481-Y481</f>
        <v>0</v>
      </c>
      <c r="Y481" s="254"/>
      <c r="Z481" s="234"/>
      <c r="AA481" s="201">
        <f t="shared" ref="AA481:AA489" si="384">Z481-AB481</f>
        <v>0</v>
      </c>
      <c r="AB481" s="235"/>
      <c r="AC481" s="234"/>
      <c r="AD481" s="201">
        <f t="shared" ref="AD481:AD489" si="385">AC481-AE481</f>
        <v>0</v>
      </c>
      <c r="AE481" s="235"/>
      <c r="AF481" s="234"/>
      <c r="AG481" s="201">
        <f t="shared" ref="AG481:AG489" si="386">AF481-AH481</f>
        <v>0</v>
      </c>
      <c r="AH481" s="235"/>
      <c r="AI481" s="229"/>
      <c r="AJ481" s="203" t="s">
        <v>28</v>
      </c>
    </row>
    <row r="482" spans="1:36">
      <c r="A482" s="359"/>
      <c r="B482" s="367"/>
      <c r="C482" s="361"/>
      <c r="D482" s="363"/>
      <c r="E482" s="365"/>
      <c r="F482" s="367"/>
      <c r="G482" s="222" t="s">
        <v>29</v>
      </c>
      <c r="H482" s="234"/>
      <c r="I482" s="201">
        <f t="shared" si="378"/>
        <v>0</v>
      </c>
      <c r="J482" s="235"/>
      <c r="K482" s="234"/>
      <c r="L482" s="201">
        <f t="shared" si="379"/>
        <v>0</v>
      </c>
      <c r="M482" s="235"/>
      <c r="N482" s="234"/>
      <c r="O482" s="201">
        <f t="shared" si="380"/>
        <v>0</v>
      </c>
      <c r="P482" s="235"/>
      <c r="Q482" s="234"/>
      <c r="R482" s="201">
        <f t="shared" si="381"/>
        <v>0</v>
      </c>
      <c r="S482" s="235"/>
      <c r="T482" s="234"/>
      <c r="U482" s="201">
        <f t="shared" si="382"/>
        <v>0</v>
      </c>
      <c r="V482" s="235"/>
      <c r="W482" s="234"/>
      <c r="X482" s="201">
        <f t="shared" si="383"/>
        <v>0</v>
      </c>
      <c r="Y482" s="254"/>
      <c r="Z482" s="234"/>
      <c r="AA482" s="201">
        <f t="shared" si="384"/>
        <v>0</v>
      </c>
      <c r="AB482" s="235"/>
      <c r="AC482" s="234"/>
      <c r="AD482" s="201">
        <f t="shared" si="385"/>
        <v>0</v>
      </c>
      <c r="AE482" s="235"/>
      <c r="AF482" s="234"/>
      <c r="AG482" s="201">
        <f t="shared" si="386"/>
        <v>0</v>
      </c>
      <c r="AH482" s="235"/>
      <c r="AI482" s="229"/>
      <c r="AJ482" s="204">
        <f>SUM(H481:H489,K481:K489,N481:N489,Q481:Q489,T481:T489,W481:W489,Z481:Z489,AC481:AC489,AF481:AF489)</f>
        <v>4550000</v>
      </c>
    </row>
    <row r="483" spans="1:36">
      <c r="A483" s="359"/>
      <c r="B483" s="367"/>
      <c r="C483" s="361"/>
      <c r="D483" s="363"/>
      <c r="E483" s="365"/>
      <c r="F483" s="367"/>
      <c r="G483" s="222" t="s">
        <v>30</v>
      </c>
      <c r="H483" s="234"/>
      <c r="I483" s="201">
        <f t="shared" si="378"/>
        <v>0</v>
      </c>
      <c r="J483" s="235"/>
      <c r="K483" s="234"/>
      <c r="L483" s="201">
        <f t="shared" si="379"/>
        <v>0</v>
      </c>
      <c r="M483" s="235"/>
      <c r="N483" s="234"/>
      <c r="O483" s="201">
        <f t="shared" si="380"/>
        <v>0</v>
      </c>
      <c r="P483" s="235"/>
      <c r="Q483" s="234"/>
      <c r="R483" s="201">
        <f t="shared" si="381"/>
        <v>0</v>
      </c>
      <c r="S483" s="235"/>
      <c r="T483" s="234"/>
      <c r="U483" s="201">
        <f t="shared" si="382"/>
        <v>0</v>
      </c>
      <c r="V483" s="235"/>
      <c r="W483" s="234"/>
      <c r="X483" s="201">
        <f t="shared" si="383"/>
        <v>0</v>
      </c>
      <c r="Y483" s="254"/>
      <c r="Z483" s="234"/>
      <c r="AA483" s="201">
        <f t="shared" si="384"/>
        <v>0</v>
      </c>
      <c r="AB483" s="235"/>
      <c r="AC483" s="234"/>
      <c r="AD483" s="201">
        <f t="shared" si="385"/>
        <v>0</v>
      </c>
      <c r="AE483" s="235"/>
      <c r="AF483" s="234"/>
      <c r="AG483" s="201">
        <f t="shared" si="386"/>
        <v>0</v>
      </c>
      <c r="AH483" s="235"/>
      <c r="AI483" s="229"/>
      <c r="AJ483" s="205" t="s">
        <v>32</v>
      </c>
    </row>
    <row r="484" spans="1:36">
      <c r="A484" s="359"/>
      <c r="B484" s="367"/>
      <c r="C484" s="361"/>
      <c r="D484" s="363"/>
      <c r="E484" s="365"/>
      <c r="F484" s="367"/>
      <c r="G484" s="222" t="s">
        <v>31</v>
      </c>
      <c r="H484" s="234"/>
      <c r="I484" s="201">
        <f t="shared" si="378"/>
        <v>0</v>
      </c>
      <c r="J484" s="235"/>
      <c r="K484" s="234"/>
      <c r="L484" s="201">
        <f t="shared" si="379"/>
        <v>0</v>
      </c>
      <c r="M484" s="235"/>
      <c r="N484" s="234">
        <v>800000</v>
      </c>
      <c r="O484" s="201">
        <f t="shared" si="380"/>
        <v>0</v>
      </c>
      <c r="P484" s="235">
        <v>800000</v>
      </c>
      <c r="Q484" s="234"/>
      <c r="R484" s="201">
        <f t="shared" si="381"/>
        <v>0</v>
      </c>
      <c r="S484" s="235"/>
      <c r="T484" s="234"/>
      <c r="U484" s="201">
        <f t="shared" si="382"/>
        <v>0</v>
      </c>
      <c r="V484" s="235"/>
      <c r="W484" s="234"/>
      <c r="X484" s="201">
        <f t="shared" si="383"/>
        <v>0</v>
      </c>
      <c r="Y484" s="254"/>
      <c r="Z484" s="234"/>
      <c r="AA484" s="201">
        <f t="shared" si="384"/>
        <v>0</v>
      </c>
      <c r="AB484" s="235"/>
      <c r="AC484" s="234"/>
      <c r="AD484" s="201">
        <f t="shared" si="385"/>
        <v>0</v>
      </c>
      <c r="AE484" s="235"/>
      <c r="AF484" s="234"/>
      <c r="AG484" s="201">
        <f t="shared" si="386"/>
        <v>0</v>
      </c>
      <c r="AH484" s="235"/>
      <c r="AI484" s="229"/>
      <c r="AJ484" s="204">
        <f>SUM(I481:I489,L481:L489,O481:O489,R481:R489,U481:U489,X481:X489,AA481:AA489,AD481:AD489,AG481:AG489)</f>
        <v>3750000</v>
      </c>
    </row>
    <row r="485" spans="1:36">
      <c r="A485" s="359"/>
      <c r="B485" s="367"/>
      <c r="C485" s="361"/>
      <c r="D485" s="363"/>
      <c r="E485" s="365"/>
      <c r="F485" s="367"/>
      <c r="G485" s="222" t="s">
        <v>33</v>
      </c>
      <c r="H485" s="234"/>
      <c r="I485" s="201">
        <f t="shared" si="378"/>
        <v>0</v>
      </c>
      <c r="J485" s="235"/>
      <c r="K485" s="234"/>
      <c r="L485" s="201">
        <f t="shared" si="379"/>
        <v>0</v>
      </c>
      <c r="M485" s="235"/>
      <c r="N485" s="234"/>
      <c r="O485" s="201">
        <f t="shared" si="380"/>
        <v>0</v>
      </c>
      <c r="P485" s="235"/>
      <c r="Q485" s="234"/>
      <c r="R485" s="201">
        <f t="shared" si="381"/>
        <v>0</v>
      </c>
      <c r="S485" s="235"/>
      <c r="T485" s="234"/>
      <c r="U485" s="201">
        <f t="shared" si="382"/>
        <v>0</v>
      </c>
      <c r="V485" s="235"/>
      <c r="W485" s="234">
        <v>750000</v>
      </c>
      <c r="X485" s="201">
        <f t="shared" si="383"/>
        <v>750000</v>
      </c>
      <c r="Y485" s="254"/>
      <c r="Z485" s="234"/>
      <c r="AA485" s="201">
        <f t="shared" si="384"/>
        <v>0</v>
      </c>
      <c r="AB485" s="235"/>
      <c r="AC485" s="234"/>
      <c r="AD485" s="201">
        <f t="shared" si="385"/>
        <v>0</v>
      </c>
      <c r="AE485" s="235"/>
      <c r="AF485" s="234"/>
      <c r="AG485" s="201">
        <f t="shared" si="386"/>
        <v>0</v>
      </c>
      <c r="AH485" s="235"/>
      <c r="AI485" s="229"/>
      <c r="AJ485" s="205" t="s">
        <v>36</v>
      </c>
    </row>
    <row r="486" spans="1:36">
      <c r="A486" s="359"/>
      <c r="B486" s="367"/>
      <c r="C486" s="361"/>
      <c r="D486" s="363"/>
      <c r="E486" s="365"/>
      <c r="F486" s="367"/>
      <c r="G486" s="222" t="s">
        <v>34</v>
      </c>
      <c r="H486" s="234"/>
      <c r="I486" s="201">
        <f t="shared" si="378"/>
        <v>0</v>
      </c>
      <c r="J486" s="235"/>
      <c r="K486" s="234"/>
      <c r="L486" s="201">
        <f t="shared" si="379"/>
        <v>0</v>
      </c>
      <c r="M486" s="235"/>
      <c r="N486" s="234"/>
      <c r="O486" s="201">
        <f t="shared" si="380"/>
        <v>0</v>
      </c>
      <c r="P486" s="235"/>
      <c r="Q486" s="234"/>
      <c r="R486" s="201">
        <f t="shared" si="381"/>
        <v>0</v>
      </c>
      <c r="S486" s="235"/>
      <c r="T486" s="234"/>
      <c r="U486" s="201">
        <f t="shared" si="382"/>
        <v>0</v>
      </c>
      <c r="V486" s="235"/>
      <c r="W486" s="234">
        <v>3000000</v>
      </c>
      <c r="X486" s="201">
        <f t="shared" si="383"/>
        <v>3000000</v>
      </c>
      <c r="Y486" s="254"/>
      <c r="Z486" s="234"/>
      <c r="AA486" s="201">
        <f t="shared" si="384"/>
        <v>0</v>
      </c>
      <c r="AB486" s="235"/>
      <c r="AC486" s="234"/>
      <c r="AD486" s="201">
        <f t="shared" si="385"/>
        <v>0</v>
      </c>
      <c r="AE486" s="235"/>
      <c r="AF486" s="234"/>
      <c r="AG486" s="201">
        <f t="shared" si="386"/>
        <v>0</v>
      </c>
      <c r="AH486" s="235"/>
      <c r="AI486" s="229"/>
      <c r="AJ486" s="204">
        <f>SUM(J481:J489,M481:M489,P481:P489,S481:S489,V481:V489,Y481:Y489,AB481:AB489,AE481:AE489,AH481:AH489)</f>
        <v>800000</v>
      </c>
    </row>
    <row r="487" spans="1:36">
      <c r="A487" s="359"/>
      <c r="B487" s="367"/>
      <c r="C487" s="361"/>
      <c r="D487" s="363"/>
      <c r="E487" s="365"/>
      <c r="F487" s="367"/>
      <c r="G487" s="222" t="s">
        <v>35</v>
      </c>
      <c r="H487" s="234"/>
      <c r="I487" s="201">
        <f t="shared" si="378"/>
        <v>0</v>
      </c>
      <c r="J487" s="235"/>
      <c r="K487" s="234"/>
      <c r="L487" s="201">
        <f t="shared" si="379"/>
        <v>0</v>
      </c>
      <c r="M487" s="235"/>
      <c r="N487" s="234"/>
      <c r="O487" s="201">
        <f t="shared" si="380"/>
        <v>0</v>
      </c>
      <c r="P487" s="235"/>
      <c r="Q487" s="234"/>
      <c r="R487" s="201">
        <f t="shared" si="381"/>
        <v>0</v>
      </c>
      <c r="S487" s="235"/>
      <c r="T487" s="234"/>
      <c r="U487" s="201">
        <f t="shared" si="382"/>
        <v>0</v>
      </c>
      <c r="V487" s="235"/>
      <c r="W487" s="234"/>
      <c r="X487" s="201">
        <f t="shared" si="383"/>
        <v>0</v>
      </c>
      <c r="Y487" s="254"/>
      <c r="Z487" s="234"/>
      <c r="AA487" s="201">
        <f t="shared" si="384"/>
        <v>0</v>
      </c>
      <c r="AB487" s="235"/>
      <c r="AC487" s="234"/>
      <c r="AD487" s="201">
        <f t="shared" si="385"/>
        <v>0</v>
      </c>
      <c r="AE487" s="235"/>
      <c r="AF487" s="234"/>
      <c r="AG487" s="201">
        <f t="shared" si="386"/>
        <v>0</v>
      </c>
      <c r="AH487" s="235"/>
      <c r="AI487" s="229"/>
      <c r="AJ487" s="205" t="s">
        <v>40</v>
      </c>
    </row>
    <row r="488" spans="1:36">
      <c r="A488" s="359"/>
      <c r="B488" s="367"/>
      <c r="C488" s="361"/>
      <c r="D488" s="363"/>
      <c r="E488" s="365"/>
      <c r="F488" s="367"/>
      <c r="G488" s="222" t="s">
        <v>37</v>
      </c>
      <c r="H488" s="234"/>
      <c r="I488" s="201">
        <f t="shared" si="378"/>
        <v>0</v>
      </c>
      <c r="J488" s="235"/>
      <c r="K488" s="234"/>
      <c r="L488" s="201">
        <f t="shared" si="379"/>
        <v>0</v>
      </c>
      <c r="M488" s="235"/>
      <c r="N488" s="234"/>
      <c r="O488" s="201">
        <f t="shared" si="380"/>
        <v>0</v>
      </c>
      <c r="P488" s="235"/>
      <c r="Q488" s="234"/>
      <c r="R488" s="201">
        <f t="shared" si="381"/>
        <v>0</v>
      </c>
      <c r="S488" s="235"/>
      <c r="T488" s="234"/>
      <c r="U488" s="201">
        <f t="shared" si="382"/>
        <v>0</v>
      </c>
      <c r="V488" s="235"/>
      <c r="W488" s="234"/>
      <c r="X488" s="201">
        <f t="shared" si="383"/>
        <v>0</v>
      </c>
      <c r="Y488" s="254"/>
      <c r="Z488" s="234"/>
      <c r="AA488" s="201">
        <f t="shared" si="384"/>
        <v>0</v>
      </c>
      <c r="AB488" s="235"/>
      <c r="AC488" s="234"/>
      <c r="AD488" s="201">
        <f t="shared" si="385"/>
        <v>0</v>
      </c>
      <c r="AE488" s="235"/>
      <c r="AF488" s="234"/>
      <c r="AG488" s="201">
        <f t="shared" si="386"/>
        <v>0</v>
      </c>
      <c r="AH488" s="235"/>
      <c r="AI488" s="229"/>
      <c r="AJ488" s="206">
        <f>AJ486/AJ482</f>
        <v>0.17582417582417584</v>
      </c>
    </row>
    <row r="489" spans="1:36" ht="15.75" thickBot="1">
      <c r="A489" s="360"/>
      <c r="B489" s="368"/>
      <c r="C489" s="362"/>
      <c r="D489" s="364"/>
      <c r="E489" s="366"/>
      <c r="F489" s="368"/>
      <c r="G489" s="223" t="s">
        <v>38</v>
      </c>
      <c r="H489" s="236"/>
      <c r="I489" s="207">
        <f t="shared" si="378"/>
        <v>0</v>
      </c>
      <c r="J489" s="237"/>
      <c r="K489" s="236"/>
      <c r="L489" s="207">
        <f t="shared" si="379"/>
        <v>0</v>
      </c>
      <c r="M489" s="237"/>
      <c r="N489" s="236"/>
      <c r="O489" s="207">
        <f t="shared" si="380"/>
        <v>0</v>
      </c>
      <c r="P489" s="237"/>
      <c r="Q489" s="236"/>
      <c r="R489" s="207">
        <f t="shared" si="381"/>
        <v>0</v>
      </c>
      <c r="S489" s="237"/>
      <c r="T489" s="236"/>
      <c r="U489" s="207">
        <f t="shared" si="382"/>
        <v>0</v>
      </c>
      <c r="V489" s="237"/>
      <c r="W489" s="236"/>
      <c r="X489" s="207">
        <f t="shared" si="383"/>
        <v>0</v>
      </c>
      <c r="Y489" s="255"/>
      <c r="Z489" s="236"/>
      <c r="AA489" s="207">
        <f t="shared" si="384"/>
        <v>0</v>
      </c>
      <c r="AB489" s="237"/>
      <c r="AC489" s="236"/>
      <c r="AD489" s="207">
        <f t="shared" si="385"/>
        <v>0</v>
      </c>
      <c r="AE489" s="237"/>
      <c r="AF489" s="236"/>
      <c r="AG489" s="207">
        <f t="shared" si="386"/>
        <v>0</v>
      </c>
      <c r="AH489" s="237"/>
      <c r="AI489" s="230"/>
      <c r="AJ489" s="208"/>
    </row>
    <row r="490" spans="1:36" ht="11.25" customHeight="1">
      <c r="A490" s="383" t="s">
        <v>17</v>
      </c>
      <c r="B490" s="384" t="s">
        <v>13</v>
      </c>
      <c r="C490" s="384" t="s">
        <v>14</v>
      </c>
      <c r="D490" s="384" t="s">
        <v>157</v>
      </c>
      <c r="E490" s="384" t="s">
        <v>16</v>
      </c>
      <c r="F490" s="381" t="s">
        <v>17</v>
      </c>
      <c r="G490" s="385" t="s">
        <v>18</v>
      </c>
      <c r="H490" s="386" t="s">
        <v>19</v>
      </c>
      <c r="I490" s="381" t="s">
        <v>20</v>
      </c>
      <c r="J490" s="382" t="s">
        <v>21</v>
      </c>
      <c r="K490" s="386" t="s">
        <v>19</v>
      </c>
      <c r="L490" s="381" t="s">
        <v>20</v>
      </c>
      <c r="M490" s="382" t="s">
        <v>21</v>
      </c>
      <c r="N490" s="386" t="s">
        <v>19</v>
      </c>
      <c r="O490" s="381" t="s">
        <v>20</v>
      </c>
      <c r="P490" s="382" t="s">
        <v>21</v>
      </c>
      <c r="Q490" s="386" t="s">
        <v>19</v>
      </c>
      <c r="R490" s="381" t="s">
        <v>20</v>
      </c>
      <c r="S490" s="382" t="s">
        <v>21</v>
      </c>
      <c r="T490" s="386" t="s">
        <v>19</v>
      </c>
      <c r="U490" s="381" t="s">
        <v>20</v>
      </c>
      <c r="V490" s="382" t="s">
        <v>21</v>
      </c>
      <c r="W490" s="386" t="s">
        <v>19</v>
      </c>
      <c r="X490" s="381" t="s">
        <v>20</v>
      </c>
      <c r="Y490" s="390" t="s">
        <v>21</v>
      </c>
      <c r="Z490" s="386" t="s">
        <v>19</v>
      </c>
      <c r="AA490" s="381" t="s">
        <v>20</v>
      </c>
      <c r="AB490" s="382" t="s">
        <v>21</v>
      </c>
      <c r="AC490" s="386" t="s">
        <v>19</v>
      </c>
      <c r="AD490" s="381" t="s">
        <v>20</v>
      </c>
      <c r="AE490" s="382" t="s">
        <v>21</v>
      </c>
      <c r="AF490" s="386" t="s">
        <v>19</v>
      </c>
      <c r="AG490" s="381" t="s">
        <v>20</v>
      </c>
      <c r="AH490" s="382" t="s">
        <v>21</v>
      </c>
      <c r="AI490" s="387" t="s">
        <v>19</v>
      </c>
      <c r="AJ490" s="388" t="s">
        <v>22</v>
      </c>
    </row>
    <row r="491" spans="1:36" ht="25.5" customHeight="1">
      <c r="A491" s="354"/>
      <c r="B491" s="356"/>
      <c r="C491" s="356"/>
      <c r="D491" s="356"/>
      <c r="E491" s="356"/>
      <c r="F491" s="348"/>
      <c r="G491" s="358"/>
      <c r="H491" s="352"/>
      <c r="I491" s="348"/>
      <c r="J491" s="350"/>
      <c r="K491" s="352"/>
      <c r="L491" s="348"/>
      <c r="M491" s="350"/>
      <c r="N491" s="352"/>
      <c r="O491" s="348"/>
      <c r="P491" s="350"/>
      <c r="Q491" s="352"/>
      <c r="R491" s="348"/>
      <c r="S491" s="350"/>
      <c r="T491" s="352"/>
      <c r="U491" s="348"/>
      <c r="V491" s="350"/>
      <c r="W491" s="352"/>
      <c r="X491" s="348"/>
      <c r="Y491" s="370"/>
      <c r="Z491" s="352"/>
      <c r="AA491" s="348"/>
      <c r="AB491" s="350"/>
      <c r="AC491" s="352"/>
      <c r="AD491" s="348"/>
      <c r="AE491" s="350"/>
      <c r="AF491" s="352"/>
      <c r="AG491" s="348"/>
      <c r="AH491" s="350"/>
      <c r="AI491" s="372"/>
      <c r="AJ491" s="380"/>
    </row>
    <row r="492" spans="1:36" ht="14.45" customHeight="1">
      <c r="A492" s="359" t="s">
        <v>208</v>
      </c>
      <c r="B492" s="367" t="s">
        <v>288</v>
      </c>
      <c r="C492" s="361">
        <v>2622</v>
      </c>
      <c r="D492" s="363" t="s">
        <v>289</v>
      </c>
      <c r="E492" s="365" t="s">
        <v>290</v>
      </c>
      <c r="F492" s="367" t="s">
        <v>208</v>
      </c>
      <c r="G492" s="222" t="s">
        <v>27</v>
      </c>
      <c r="H492" s="234"/>
      <c r="I492" s="201">
        <f t="shared" ref="I492:I500" si="387">H492-J492</f>
        <v>0</v>
      </c>
      <c r="J492" s="235"/>
      <c r="K492" s="234"/>
      <c r="L492" s="201">
        <f t="shared" ref="L492:L500" si="388">K492-M492</f>
        <v>0</v>
      </c>
      <c r="M492" s="235"/>
      <c r="N492" s="234"/>
      <c r="O492" s="201">
        <f t="shared" ref="O492:O500" si="389">N492-P492</f>
        <v>0</v>
      </c>
      <c r="P492" s="235"/>
      <c r="Q492" s="234"/>
      <c r="R492" s="201">
        <f t="shared" ref="R492:R500" si="390">SUM(Q492)</f>
        <v>0</v>
      </c>
      <c r="S492" s="235"/>
      <c r="T492" s="234"/>
      <c r="U492" s="201">
        <f t="shared" ref="U492:U500" si="391">T492-V492</f>
        <v>0</v>
      </c>
      <c r="V492" s="235"/>
      <c r="W492" s="234"/>
      <c r="X492" s="201">
        <f t="shared" ref="X492:X500" si="392">W492-Y492</f>
        <v>0</v>
      </c>
      <c r="Y492" s="254"/>
      <c r="Z492" s="234"/>
      <c r="AA492" s="201">
        <f t="shared" ref="AA492:AA500" si="393">Z492-AB492</f>
        <v>0</v>
      </c>
      <c r="AB492" s="235"/>
      <c r="AC492" s="234"/>
      <c r="AD492" s="201">
        <f t="shared" ref="AD492:AD500" si="394">AC492-AE492</f>
        <v>0</v>
      </c>
      <c r="AE492" s="235"/>
      <c r="AF492" s="234"/>
      <c r="AG492" s="201">
        <f t="shared" ref="AG492:AG500" si="395">AF492-AH492</f>
        <v>0</v>
      </c>
      <c r="AH492" s="235"/>
      <c r="AI492" s="229"/>
      <c r="AJ492" s="203" t="s">
        <v>28</v>
      </c>
    </row>
    <row r="493" spans="1:36" ht="13.5" customHeight="1">
      <c r="A493" s="359"/>
      <c r="B493" s="367"/>
      <c r="C493" s="361"/>
      <c r="D493" s="363"/>
      <c r="E493" s="365"/>
      <c r="F493" s="367"/>
      <c r="G493" s="222" t="s">
        <v>29</v>
      </c>
      <c r="H493" s="234"/>
      <c r="I493" s="201">
        <f t="shared" si="387"/>
        <v>0</v>
      </c>
      <c r="J493" s="235"/>
      <c r="K493" s="234"/>
      <c r="L493" s="201">
        <f t="shared" si="388"/>
        <v>0</v>
      </c>
      <c r="M493" s="235"/>
      <c r="N493" s="234"/>
      <c r="O493" s="201">
        <f t="shared" si="389"/>
        <v>0</v>
      </c>
      <c r="P493" s="235"/>
      <c r="Q493" s="234"/>
      <c r="R493" s="201">
        <f t="shared" si="390"/>
        <v>0</v>
      </c>
      <c r="S493" s="235"/>
      <c r="T493" s="234"/>
      <c r="U493" s="201">
        <f t="shared" si="391"/>
        <v>0</v>
      </c>
      <c r="V493" s="235"/>
      <c r="W493" s="234"/>
      <c r="X493" s="201">
        <f t="shared" si="392"/>
        <v>0</v>
      </c>
      <c r="Y493" s="254"/>
      <c r="Z493" s="234"/>
      <c r="AA493" s="201">
        <f t="shared" si="393"/>
        <v>0</v>
      </c>
      <c r="AB493" s="235"/>
      <c r="AC493" s="234"/>
      <c r="AD493" s="201">
        <f t="shared" si="394"/>
        <v>0</v>
      </c>
      <c r="AE493" s="235"/>
      <c r="AF493" s="234"/>
      <c r="AG493" s="201">
        <f t="shared" si="395"/>
        <v>0</v>
      </c>
      <c r="AH493" s="235"/>
      <c r="AI493" s="229"/>
      <c r="AJ493" s="204">
        <f>SUM(H492:H500,K492:K500,N492:N500,Q492:Q500,T492:T500,W492:W500,Z492:Z500,AC492:AC500,AF492:AF500)</f>
        <v>2200000</v>
      </c>
    </row>
    <row r="494" spans="1:36" ht="15.75" customHeight="1">
      <c r="A494" s="359"/>
      <c r="B494" s="367"/>
      <c r="C494" s="361"/>
      <c r="D494" s="363"/>
      <c r="E494" s="365"/>
      <c r="F494" s="367"/>
      <c r="G494" s="222" t="s">
        <v>30</v>
      </c>
      <c r="H494" s="234"/>
      <c r="I494" s="201">
        <f t="shared" si="387"/>
        <v>0</v>
      </c>
      <c r="J494" s="235"/>
      <c r="K494" s="234"/>
      <c r="L494" s="201">
        <f t="shared" si="388"/>
        <v>0</v>
      </c>
      <c r="M494" s="235"/>
      <c r="N494" s="234"/>
      <c r="O494" s="201">
        <f t="shared" si="389"/>
        <v>0</v>
      </c>
      <c r="P494" s="235"/>
      <c r="Q494" s="234"/>
      <c r="R494" s="201">
        <f>SUM(Q494)</f>
        <v>0</v>
      </c>
      <c r="S494" s="235"/>
      <c r="T494" s="234"/>
      <c r="U494" s="201">
        <f t="shared" si="391"/>
        <v>0</v>
      </c>
      <c r="V494" s="235"/>
      <c r="W494" s="234"/>
      <c r="X494" s="201">
        <f t="shared" si="392"/>
        <v>0</v>
      </c>
      <c r="Y494" s="254"/>
      <c r="Z494" s="234"/>
      <c r="AA494" s="201">
        <f t="shared" si="393"/>
        <v>0</v>
      </c>
      <c r="AB494" s="235"/>
      <c r="AC494" s="234"/>
      <c r="AD494" s="201">
        <f t="shared" si="394"/>
        <v>0</v>
      </c>
      <c r="AE494" s="235"/>
      <c r="AF494" s="234"/>
      <c r="AG494" s="201">
        <f t="shared" si="395"/>
        <v>0</v>
      </c>
      <c r="AH494" s="235"/>
      <c r="AI494" s="229"/>
      <c r="AJ494" s="205" t="s">
        <v>32</v>
      </c>
    </row>
    <row r="495" spans="1:36" ht="13.5" customHeight="1">
      <c r="A495" s="359"/>
      <c r="B495" s="367"/>
      <c r="C495" s="361"/>
      <c r="D495" s="363"/>
      <c r="E495" s="365"/>
      <c r="F495" s="367"/>
      <c r="G495" s="222" t="s">
        <v>31</v>
      </c>
      <c r="H495" s="234"/>
      <c r="I495" s="201">
        <f t="shared" si="387"/>
        <v>0</v>
      </c>
      <c r="J495" s="235"/>
      <c r="K495" s="234"/>
      <c r="L495" s="201">
        <f t="shared" si="388"/>
        <v>0</v>
      </c>
      <c r="M495" s="235"/>
      <c r="N495" s="234"/>
      <c r="O495" s="201">
        <f t="shared" si="389"/>
        <v>0</v>
      </c>
      <c r="P495" s="235"/>
      <c r="Q495" s="234"/>
      <c r="R495" s="201">
        <f t="shared" si="390"/>
        <v>0</v>
      </c>
      <c r="S495" s="235"/>
      <c r="T495" s="234"/>
      <c r="U495" s="201">
        <f t="shared" si="391"/>
        <v>0</v>
      </c>
      <c r="V495" s="235"/>
      <c r="W495" s="234"/>
      <c r="X495" s="201">
        <f t="shared" si="392"/>
        <v>0</v>
      </c>
      <c r="Y495" s="254"/>
      <c r="Z495" s="234"/>
      <c r="AA495" s="201">
        <f t="shared" si="393"/>
        <v>0</v>
      </c>
      <c r="AB495" s="235"/>
      <c r="AC495" s="234"/>
      <c r="AD495" s="201">
        <f t="shared" si="394"/>
        <v>0</v>
      </c>
      <c r="AE495" s="235"/>
      <c r="AF495" s="234"/>
      <c r="AG495" s="201">
        <f t="shared" si="395"/>
        <v>0</v>
      </c>
      <c r="AH495" s="235"/>
      <c r="AI495" s="229"/>
      <c r="AJ495" s="204">
        <f>SUM(I492:I500,L492:L500,O492:O500,R492:R500,U492:U500,X492:X500,AA492:AA500,AD492:AD500,AG492:AG500)</f>
        <v>2200000</v>
      </c>
    </row>
    <row r="496" spans="1:36" ht="13.5" customHeight="1">
      <c r="A496" s="359"/>
      <c r="B496" s="367"/>
      <c r="C496" s="361"/>
      <c r="D496" s="363"/>
      <c r="E496" s="365"/>
      <c r="F496" s="367"/>
      <c r="G496" s="222" t="s">
        <v>33</v>
      </c>
      <c r="H496" s="234"/>
      <c r="I496" s="201">
        <f t="shared" si="387"/>
        <v>0</v>
      </c>
      <c r="J496" s="235"/>
      <c r="K496" s="234"/>
      <c r="L496" s="201">
        <f t="shared" si="388"/>
        <v>0</v>
      </c>
      <c r="M496" s="235"/>
      <c r="N496" s="234"/>
      <c r="O496" s="201">
        <f t="shared" si="389"/>
        <v>0</v>
      </c>
      <c r="P496" s="235"/>
      <c r="Q496" s="234"/>
      <c r="R496" s="201">
        <f t="shared" si="390"/>
        <v>0</v>
      </c>
      <c r="S496" s="235"/>
      <c r="T496" s="234"/>
      <c r="U496" s="201">
        <f t="shared" si="391"/>
        <v>0</v>
      </c>
      <c r="V496" s="235"/>
      <c r="W496" s="234"/>
      <c r="X496" s="201">
        <f t="shared" si="392"/>
        <v>0</v>
      </c>
      <c r="Y496" s="254"/>
      <c r="Z496" s="234"/>
      <c r="AA496" s="201">
        <f t="shared" si="393"/>
        <v>0</v>
      </c>
      <c r="AB496" s="235"/>
      <c r="AC496" s="234"/>
      <c r="AD496" s="201">
        <f t="shared" si="394"/>
        <v>0</v>
      </c>
      <c r="AE496" s="235"/>
      <c r="AF496" s="234"/>
      <c r="AG496" s="201">
        <f t="shared" si="395"/>
        <v>0</v>
      </c>
      <c r="AH496" s="235"/>
      <c r="AI496" s="229"/>
      <c r="AJ496" s="205" t="s">
        <v>36</v>
      </c>
    </row>
    <row r="497" spans="1:36" ht="13.5" customHeight="1">
      <c r="A497" s="359"/>
      <c r="B497" s="367"/>
      <c r="C497" s="361"/>
      <c r="D497" s="363"/>
      <c r="E497" s="365"/>
      <c r="F497" s="367"/>
      <c r="G497" s="222" t="s">
        <v>34</v>
      </c>
      <c r="H497" s="234"/>
      <c r="I497" s="201">
        <f t="shared" si="387"/>
        <v>0</v>
      </c>
      <c r="J497" s="235"/>
      <c r="K497" s="234"/>
      <c r="L497" s="201">
        <f t="shared" si="388"/>
        <v>0</v>
      </c>
      <c r="M497" s="235"/>
      <c r="N497" s="234"/>
      <c r="O497" s="201">
        <f t="shared" si="389"/>
        <v>0</v>
      </c>
      <c r="P497" s="235"/>
      <c r="Q497" s="234"/>
      <c r="R497" s="201">
        <f t="shared" si="390"/>
        <v>0</v>
      </c>
      <c r="S497" s="235"/>
      <c r="T497" s="234">
        <v>2200000</v>
      </c>
      <c r="U497" s="201">
        <f t="shared" si="391"/>
        <v>2200000</v>
      </c>
      <c r="V497" s="235"/>
      <c r="W497" s="234"/>
      <c r="X497" s="201">
        <f t="shared" si="392"/>
        <v>0</v>
      </c>
      <c r="Y497" s="254"/>
      <c r="Z497" s="234"/>
      <c r="AA497" s="201">
        <f t="shared" si="393"/>
        <v>0</v>
      </c>
      <c r="AB497" s="235"/>
      <c r="AC497" s="234"/>
      <c r="AD497" s="201">
        <f t="shared" si="394"/>
        <v>0</v>
      </c>
      <c r="AE497" s="235"/>
      <c r="AF497" s="234"/>
      <c r="AG497" s="201">
        <f t="shared" si="395"/>
        <v>0</v>
      </c>
      <c r="AH497" s="235"/>
      <c r="AI497" s="229"/>
      <c r="AJ497" s="204">
        <f>SUM(J492:J500,M492:M500,P492:P500,S492:S500,V492:V500,Y492:Y500,AB492:AB500,AE492:AE500,AH492:AH500)</f>
        <v>0</v>
      </c>
    </row>
    <row r="498" spans="1:36" ht="13.5" customHeight="1">
      <c r="A498" s="359"/>
      <c r="B498" s="367"/>
      <c r="C498" s="361"/>
      <c r="D498" s="363"/>
      <c r="E498" s="365"/>
      <c r="F498" s="367"/>
      <c r="G498" s="222" t="s">
        <v>35</v>
      </c>
      <c r="H498" s="234"/>
      <c r="I498" s="201">
        <f t="shared" si="387"/>
        <v>0</v>
      </c>
      <c r="J498" s="235"/>
      <c r="K498" s="234"/>
      <c r="L498" s="201">
        <f t="shared" si="388"/>
        <v>0</v>
      </c>
      <c r="M498" s="235"/>
      <c r="N498" s="234"/>
      <c r="O498" s="201">
        <f t="shared" si="389"/>
        <v>0</v>
      </c>
      <c r="P498" s="235"/>
      <c r="Q498" s="234"/>
      <c r="R498" s="201">
        <f t="shared" si="390"/>
        <v>0</v>
      </c>
      <c r="S498" s="235"/>
      <c r="T498" s="234"/>
      <c r="U498" s="201">
        <f t="shared" si="391"/>
        <v>0</v>
      </c>
      <c r="V498" s="235"/>
      <c r="W498" s="234"/>
      <c r="X498" s="201">
        <f t="shared" si="392"/>
        <v>0</v>
      </c>
      <c r="Y498" s="254"/>
      <c r="Z498" s="234"/>
      <c r="AA498" s="201">
        <f t="shared" si="393"/>
        <v>0</v>
      </c>
      <c r="AB498" s="235"/>
      <c r="AC498" s="234"/>
      <c r="AD498" s="201">
        <f t="shared" si="394"/>
        <v>0</v>
      </c>
      <c r="AE498" s="235"/>
      <c r="AF498" s="234"/>
      <c r="AG498" s="201">
        <f t="shared" si="395"/>
        <v>0</v>
      </c>
      <c r="AH498" s="235"/>
      <c r="AI498" s="229"/>
      <c r="AJ498" s="205" t="s">
        <v>40</v>
      </c>
    </row>
    <row r="499" spans="1:36" ht="13.5" customHeight="1">
      <c r="A499" s="359"/>
      <c r="B499" s="367"/>
      <c r="C499" s="361"/>
      <c r="D499" s="363"/>
      <c r="E499" s="365"/>
      <c r="F499" s="367"/>
      <c r="G499" s="222" t="s">
        <v>37</v>
      </c>
      <c r="H499" s="234"/>
      <c r="I499" s="201">
        <f t="shared" si="387"/>
        <v>0</v>
      </c>
      <c r="J499" s="235"/>
      <c r="K499" s="234"/>
      <c r="L499" s="201">
        <f t="shared" si="388"/>
        <v>0</v>
      </c>
      <c r="M499" s="235"/>
      <c r="N499" s="234"/>
      <c r="O499" s="201">
        <f t="shared" si="389"/>
        <v>0</v>
      </c>
      <c r="P499" s="235"/>
      <c r="Q499" s="234"/>
      <c r="R499" s="201">
        <f t="shared" si="390"/>
        <v>0</v>
      </c>
      <c r="S499" s="235"/>
      <c r="T499" s="234"/>
      <c r="U499" s="201">
        <f t="shared" si="391"/>
        <v>0</v>
      </c>
      <c r="V499" s="235"/>
      <c r="W499" s="234"/>
      <c r="X499" s="201">
        <f t="shared" si="392"/>
        <v>0</v>
      </c>
      <c r="Y499" s="254"/>
      <c r="Z499" s="234"/>
      <c r="AA499" s="201">
        <f t="shared" si="393"/>
        <v>0</v>
      </c>
      <c r="AB499" s="235"/>
      <c r="AC499" s="234"/>
      <c r="AD499" s="201">
        <f t="shared" si="394"/>
        <v>0</v>
      </c>
      <c r="AE499" s="235"/>
      <c r="AF499" s="234"/>
      <c r="AG499" s="201">
        <f t="shared" si="395"/>
        <v>0</v>
      </c>
      <c r="AH499" s="235"/>
      <c r="AI499" s="229"/>
      <c r="AJ499" s="206">
        <f>AJ497/AJ493</f>
        <v>0</v>
      </c>
    </row>
    <row r="500" spans="1:36" ht="13.5" customHeight="1" thickBot="1">
      <c r="A500" s="360"/>
      <c r="B500" s="368"/>
      <c r="C500" s="362"/>
      <c r="D500" s="364"/>
      <c r="E500" s="366"/>
      <c r="F500" s="368"/>
      <c r="G500" s="223" t="s">
        <v>38</v>
      </c>
      <c r="H500" s="236"/>
      <c r="I500" s="207">
        <f t="shared" si="387"/>
        <v>0</v>
      </c>
      <c r="J500" s="237"/>
      <c r="K500" s="236"/>
      <c r="L500" s="207">
        <f t="shared" si="388"/>
        <v>0</v>
      </c>
      <c r="M500" s="237"/>
      <c r="N500" s="236"/>
      <c r="O500" s="207">
        <f t="shared" si="389"/>
        <v>0</v>
      </c>
      <c r="P500" s="237"/>
      <c r="Q500" s="236"/>
      <c r="R500" s="207">
        <f t="shared" si="390"/>
        <v>0</v>
      </c>
      <c r="S500" s="237"/>
      <c r="T500" s="236"/>
      <c r="U500" s="207">
        <f t="shared" si="391"/>
        <v>0</v>
      </c>
      <c r="V500" s="237"/>
      <c r="W500" s="236"/>
      <c r="X500" s="207">
        <f t="shared" si="392"/>
        <v>0</v>
      </c>
      <c r="Y500" s="255"/>
      <c r="Z500" s="236"/>
      <c r="AA500" s="207">
        <f t="shared" si="393"/>
        <v>0</v>
      </c>
      <c r="AB500" s="237"/>
      <c r="AC500" s="236"/>
      <c r="AD500" s="207">
        <f t="shared" si="394"/>
        <v>0</v>
      </c>
      <c r="AE500" s="237"/>
      <c r="AF500" s="236"/>
      <c r="AG500" s="207">
        <f t="shared" si="395"/>
        <v>0</v>
      </c>
      <c r="AH500" s="237"/>
      <c r="AI500" s="230"/>
      <c r="AJ500" s="208"/>
    </row>
    <row r="501" spans="1:36" ht="15" customHeight="1">
      <c r="A501" s="353" t="s">
        <v>17</v>
      </c>
      <c r="B501" s="355" t="s">
        <v>13</v>
      </c>
      <c r="C501" s="355" t="s">
        <v>14</v>
      </c>
      <c r="D501" s="355" t="s">
        <v>157</v>
      </c>
      <c r="E501" s="355" t="s">
        <v>16</v>
      </c>
      <c r="F501" s="347" t="s">
        <v>17</v>
      </c>
      <c r="G501" s="357" t="s">
        <v>18</v>
      </c>
      <c r="H501" s="351" t="s">
        <v>19</v>
      </c>
      <c r="I501" s="347" t="s">
        <v>20</v>
      </c>
      <c r="J501" s="349" t="s">
        <v>21</v>
      </c>
      <c r="K501" s="351" t="s">
        <v>19</v>
      </c>
      <c r="L501" s="347" t="s">
        <v>20</v>
      </c>
      <c r="M501" s="349" t="s">
        <v>21</v>
      </c>
      <c r="N501" s="351" t="s">
        <v>19</v>
      </c>
      <c r="O501" s="347" t="s">
        <v>20</v>
      </c>
      <c r="P501" s="349" t="s">
        <v>21</v>
      </c>
      <c r="Q501" s="351" t="s">
        <v>19</v>
      </c>
      <c r="R501" s="347" t="s">
        <v>20</v>
      </c>
      <c r="S501" s="349" t="s">
        <v>21</v>
      </c>
      <c r="T501" s="351" t="s">
        <v>19</v>
      </c>
      <c r="U501" s="347" t="s">
        <v>20</v>
      </c>
      <c r="V501" s="349" t="s">
        <v>21</v>
      </c>
      <c r="W501" s="351" t="s">
        <v>19</v>
      </c>
      <c r="X501" s="347" t="s">
        <v>20</v>
      </c>
      <c r="Y501" s="369" t="s">
        <v>21</v>
      </c>
      <c r="Z501" s="351" t="s">
        <v>19</v>
      </c>
      <c r="AA501" s="347" t="s">
        <v>20</v>
      </c>
      <c r="AB501" s="349" t="s">
        <v>21</v>
      </c>
      <c r="AC501" s="351" t="s">
        <v>19</v>
      </c>
      <c r="AD501" s="347" t="s">
        <v>20</v>
      </c>
      <c r="AE501" s="349" t="s">
        <v>21</v>
      </c>
      <c r="AF501" s="351" t="s">
        <v>19</v>
      </c>
      <c r="AG501" s="347" t="s">
        <v>20</v>
      </c>
      <c r="AH501" s="349" t="s">
        <v>21</v>
      </c>
      <c r="AI501" s="371" t="s">
        <v>19</v>
      </c>
      <c r="AJ501" s="379" t="s">
        <v>22</v>
      </c>
    </row>
    <row r="502" spans="1:36" ht="15" customHeight="1">
      <c r="A502" s="354"/>
      <c r="B502" s="356"/>
      <c r="C502" s="356"/>
      <c r="D502" s="356"/>
      <c r="E502" s="356"/>
      <c r="F502" s="348"/>
      <c r="G502" s="358"/>
      <c r="H502" s="352"/>
      <c r="I502" s="348"/>
      <c r="J502" s="350"/>
      <c r="K502" s="352"/>
      <c r="L502" s="348"/>
      <c r="M502" s="350"/>
      <c r="N502" s="352"/>
      <c r="O502" s="348"/>
      <c r="P502" s="350"/>
      <c r="Q502" s="352"/>
      <c r="R502" s="348"/>
      <c r="S502" s="350"/>
      <c r="T502" s="352"/>
      <c r="U502" s="348"/>
      <c r="V502" s="350"/>
      <c r="W502" s="352"/>
      <c r="X502" s="348"/>
      <c r="Y502" s="370"/>
      <c r="Z502" s="352"/>
      <c r="AA502" s="348"/>
      <c r="AB502" s="350"/>
      <c r="AC502" s="352"/>
      <c r="AD502" s="348"/>
      <c r="AE502" s="350"/>
      <c r="AF502" s="352"/>
      <c r="AG502" s="348"/>
      <c r="AH502" s="350"/>
      <c r="AI502" s="372"/>
      <c r="AJ502" s="380"/>
    </row>
    <row r="503" spans="1:36" ht="15" customHeight="1">
      <c r="A503" s="359" t="s">
        <v>208</v>
      </c>
      <c r="B503" s="367" t="s">
        <v>291</v>
      </c>
      <c r="C503" s="361">
        <v>2623</v>
      </c>
      <c r="D503" s="389"/>
      <c r="E503" s="365" t="s">
        <v>292</v>
      </c>
      <c r="F503" s="367" t="s">
        <v>208</v>
      </c>
      <c r="G503" s="222" t="s">
        <v>27</v>
      </c>
      <c r="H503" s="234"/>
      <c r="I503" s="201">
        <f t="shared" ref="I503:I511" si="396">H503-J503</f>
        <v>0</v>
      </c>
      <c r="J503" s="235"/>
      <c r="K503" s="234"/>
      <c r="L503" s="201">
        <f t="shared" ref="L503:L511" si="397">K503-M503</f>
        <v>0</v>
      </c>
      <c r="M503" s="235"/>
      <c r="N503" s="234"/>
      <c r="O503" s="201">
        <f t="shared" ref="O503:O511" si="398">N503-P503</f>
        <v>0</v>
      </c>
      <c r="P503" s="235"/>
      <c r="Q503" s="234"/>
      <c r="R503" s="201">
        <f t="shared" ref="R503:R511" si="399">Q503-S503</f>
        <v>0</v>
      </c>
      <c r="S503" s="235"/>
      <c r="T503" s="234"/>
      <c r="U503" s="201">
        <f t="shared" ref="U503:U511" si="400">T503-V503</f>
        <v>0</v>
      </c>
      <c r="V503" s="235"/>
      <c r="W503" s="234"/>
      <c r="X503" s="201">
        <f t="shared" ref="X503:X511" si="401">W503-Y503</f>
        <v>0</v>
      </c>
      <c r="Y503" s="254"/>
      <c r="Z503" s="234"/>
      <c r="AA503" s="201">
        <f t="shared" ref="AA503:AA511" si="402">Z503-AB503</f>
        <v>0</v>
      </c>
      <c r="AB503" s="235"/>
      <c r="AC503" s="234"/>
      <c r="AD503" s="201">
        <f t="shared" ref="AD503:AD511" si="403">AC503-AE503</f>
        <v>0</v>
      </c>
      <c r="AE503" s="235"/>
      <c r="AF503" s="234"/>
      <c r="AG503" s="201">
        <f t="shared" ref="AG503:AG511" si="404">AF503-AH503</f>
        <v>0</v>
      </c>
      <c r="AH503" s="235"/>
      <c r="AI503" s="229"/>
      <c r="AJ503" s="203" t="s">
        <v>28</v>
      </c>
    </row>
    <row r="504" spans="1:36">
      <c r="A504" s="359"/>
      <c r="B504" s="367"/>
      <c r="C504" s="361"/>
      <c r="D504" s="389"/>
      <c r="E504" s="365"/>
      <c r="F504" s="367"/>
      <c r="G504" s="222" t="s">
        <v>29</v>
      </c>
      <c r="H504" s="234"/>
      <c r="I504" s="201">
        <f t="shared" si="396"/>
        <v>0</v>
      </c>
      <c r="J504" s="235"/>
      <c r="K504" s="234"/>
      <c r="L504" s="201">
        <f t="shared" si="397"/>
        <v>0</v>
      </c>
      <c r="M504" s="235"/>
      <c r="N504" s="234"/>
      <c r="O504" s="201">
        <f t="shared" si="398"/>
        <v>0</v>
      </c>
      <c r="P504" s="235"/>
      <c r="Q504" s="234"/>
      <c r="R504" s="201">
        <f t="shared" si="399"/>
        <v>0</v>
      </c>
      <c r="S504" s="235"/>
      <c r="T504" s="234"/>
      <c r="U504" s="201">
        <f t="shared" si="400"/>
        <v>0</v>
      </c>
      <c r="V504" s="235"/>
      <c r="W504" s="234"/>
      <c r="X504" s="201">
        <f t="shared" si="401"/>
        <v>0</v>
      </c>
      <c r="Y504" s="254"/>
      <c r="Z504" s="234"/>
      <c r="AA504" s="201">
        <f t="shared" si="402"/>
        <v>0</v>
      </c>
      <c r="AB504" s="235"/>
      <c r="AC504" s="234"/>
      <c r="AD504" s="201">
        <f t="shared" si="403"/>
        <v>0</v>
      </c>
      <c r="AE504" s="235"/>
      <c r="AF504" s="234"/>
      <c r="AG504" s="201">
        <f t="shared" si="404"/>
        <v>0</v>
      </c>
      <c r="AH504" s="235"/>
      <c r="AI504" s="229"/>
      <c r="AJ504" s="204">
        <f>SUM(H503:H511,K503:K511,N503:N511,Q503:Q511,T503:T511,W503:W511,Z503:Z511,AC503:AC511,AF503:AF511)</f>
        <v>3812700</v>
      </c>
    </row>
    <row r="505" spans="1:36">
      <c r="A505" s="359"/>
      <c r="B505" s="367"/>
      <c r="C505" s="361"/>
      <c r="D505" s="389"/>
      <c r="E505" s="365"/>
      <c r="F505" s="367"/>
      <c r="G505" s="222" t="s">
        <v>30</v>
      </c>
      <c r="H505" s="234"/>
      <c r="I505" s="201">
        <f t="shared" si="396"/>
        <v>0</v>
      </c>
      <c r="J505" s="235"/>
      <c r="K505" s="234"/>
      <c r="L505" s="201">
        <f t="shared" si="397"/>
        <v>0</v>
      </c>
      <c r="M505" s="235"/>
      <c r="N505" s="234"/>
      <c r="O505" s="201">
        <f t="shared" si="398"/>
        <v>0</v>
      </c>
      <c r="P505" s="235"/>
      <c r="Q505" s="234"/>
      <c r="R505" s="201">
        <f t="shared" si="399"/>
        <v>0</v>
      </c>
      <c r="S505" s="235"/>
      <c r="T505" s="234"/>
      <c r="U505" s="201">
        <f t="shared" si="400"/>
        <v>0</v>
      </c>
      <c r="V505" s="235"/>
      <c r="W505" s="234"/>
      <c r="X505" s="201">
        <f t="shared" si="401"/>
        <v>0</v>
      </c>
      <c r="Y505" s="254"/>
      <c r="Z505" s="234"/>
      <c r="AA505" s="201">
        <f t="shared" si="402"/>
        <v>0</v>
      </c>
      <c r="AB505" s="235"/>
      <c r="AC505" s="234"/>
      <c r="AD505" s="201">
        <f t="shared" si="403"/>
        <v>0</v>
      </c>
      <c r="AE505" s="235"/>
      <c r="AF505" s="234"/>
      <c r="AG505" s="201">
        <f t="shared" si="404"/>
        <v>0</v>
      </c>
      <c r="AH505" s="235"/>
      <c r="AI505" s="229"/>
      <c r="AJ505" s="205" t="s">
        <v>32</v>
      </c>
    </row>
    <row r="506" spans="1:36">
      <c r="A506" s="359"/>
      <c r="B506" s="367"/>
      <c r="C506" s="361"/>
      <c r="D506" s="389"/>
      <c r="E506" s="365"/>
      <c r="F506" s="367"/>
      <c r="G506" s="222" t="s">
        <v>31</v>
      </c>
      <c r="H506" s="234"/>
      <c r="I506" s="201">
        <f t="shared" si="396"/>
        <v>0</v>
      </c>
      <c r="J506" s="235"/>
      <c r="K506" s="234"/>
      <c r="L506" s="201">
        <f t="shared" si="397"/>
        <v>0</v>
      </c>
      <c r="M506" s="235"/>
      <c r="N506" s="234"/>
      <c r="O506" s="201">
        <f t="shared" si="398"/>
        <v>0</v>
      </c>
      <c r="P506" s="235"/>
      <c r="Q506" s="234"/>
      <c r="R506" s="201">
        <f t="shared" si="399"/>
        <v>0</v>
      </c>
      <c r="S506" s="235"/>
      <c r="T506" s="234"/>
      <c r="U506" s="201">
        <f t="shared" si="400"/>
        <v>0</v>
      </c>
      <c r="V506" s="235"/>
      <c r="W506" s="234"/>
      <c r="X506" s="201">
        <f t="shared" si="401"/>
        <v>0</v>
      </c>
      <c r="Y506" s="254"/>
      <c r="Z506" s="234"/>
      <c r="AA506" s="201">
        <f t="shared" si="402"/>
        <v>0</v>
      </c>
      <c r="AB506" s="235"/>
      <c r="AC506" s="234"/>
      <c r="AD506" s="201">
        <f t="shared" si="403"/>
        <v>0</v>
      </c>
      <c r="AE506" s="235"/>
      <c r="AF506" s="234">
        <v>739484</v>
      </c>
      <c r="AG506" s="201">
        <f t="shared" si="404"/>
        <v>739484</v>
      </c>
      <c r="AH506" s="235"/>
      <c r="AI506" s="229"/>
      <c r="AJ506" s="204">
        <f>SUM(I503:I511,L503:L511,O503:O511,R503:R511,U503:U511,X503:X511,AA503:AA511,AD503:AD511,AG503:AG511)</f>
        <v>3812700</v>
      </c>
    </row>
    <row r="507" spans="1:36">
      <c r="A507" s="359"/>
      <c r="B507" s="367"/>
      <c r="C507" s="361"/>
      <c r="D507" s="389"/>
      <c r="E507" s="365"/>
      <c r="F507" s="367"/>
      <c r="G507" s="222" t="s">
        <v>33</v>
      </c>
      <c r="H507" s="234"/>
      <c r="I507" s="201">
        <f t="shared" si="396"/>
        <v>0</v>
      </c>
      <c r="J507" s="235"/>
      <c r="K507" s="234"/>
      <c r="L507" s="201">
        <f t="shared" si="397"/>
        <v>0</v>
      </c>
      <c r="M507" s="235"/>
      <c r="N507" s="234"/>
      <c r="O507" s="201">
        <f t="shared" si="398"/>
        <v>0</v>
      </c>
      <c r="P507" s="235"/>
      <c r="Q507" s="234"/>
      <c r="R507" s="201">
        <f t="shared" si="399"/>
        <v>0</v>
      </c>
      <c r="S507" s="235"/>
      <c r="T507" s="234"/>
      <c r="U507" s="201">
        <f t="shared" si="400"/>
        <v>0</v>
      </c>
      <c r="V507" s="235"/>
      <c r="W507" s="234"/>
      <c r="X507" s="201">
        <f t="shared" si="401"/>
        <v>0</v>
      </c>
      <c r="Y507" s="254"/>
      <c r="Z507" s="234"/>
      <c r="AA507" s="201">
        <f t="shared" si="402"/>
        <v>0</v>
      </c>
      <c r="AB507" s="235"/>
      <c r="AC507" s="234"/>
      <c r="AD507" s="201">
        <f t="shared" si="403"/>
        <v>0</v>
      </c>
      <c r="AE507" s="235"/>
      <c r="AF507" s="234">
        <v>73216</v>
      </c>
      <c r="AG507" s="201">
        <f t="shared" si="404"/>
        <v>73216</v>
      </c>
      <c r="AH507" s="235"/>
      <c r="AI507" s="229"/>
      <c r="AJ507" s="205" t="s">
        <v>36</v>
      </c>
    </row>
    <row r="508" spans="1:36">
      <c r="A508" s="359"/>
      <c r="B508" s="367"/>
      <c r="C508" s="361"/>
      <c r="D508" s="389"/>
      <c r="E508" s="365"/>
      <c r="F508" s="367"/>
      <c r="G508" s="222" t="s">
        <v>34</v>
      </c>
      <c r="H508" s="234"/>
      <c r="I508" s="201">
        <f t="shared" si="396"/>
        <v>0</v>
      </c>
      <c r="J508" s="235"/>
      <c r="K508" s="234"/>
      <c r="L508" s="201">
        <f t="shared" si="397"/>
        <v>0</v>
      </c>
      <c r="M508" s="235"/>
      <c r="N508" s="234"/>
      <c r="O508" s="201">
        <f t="shared" si="398"/>
        <v>0</v>
      </c>
      <c r="P508" s="235"/>
      <c r="Q508" s="234"/>
      <c r="R508" s="201">
        <f t="shared" si="399"/>
        <v>0</v>
      </c>
      <c r="S508" s="235"/>
      <c r="T508" s="234"/>
      <c r="U508" s="201">
        <f t="shared" si="400"/>
        <v>0</v>
      </c>
      <c r="V508" s="235"/>
      <c r="W508" s="234"/>
      <c r="X508" s="201">
        <f t="shared" si="401"/>
        <v>0</v>
      </c>
      <c r="Y508" s="254"/>
      <c r="Z508" s="234"/>
      <c r="AA508" s="201">
        <f t="shared" si="402"/>
        <v>0</v>
      </c>
      <c r="AB508" s="235"/>
      <c r="AC508" s="234"/>
      <c r="AD508" s="201">
        <f t="shared" si="403"/>
        <v>0</v>
      </c>
      <c r="AE508" s="235"/>
      <c r="AF508" s="234">
        <v>3000000</v>
      </c>
      <c r="AG508" s="201">
        <f t="shared" si="404"/>
        <v>3000000</v>
      </c>
      <c r="AH508" s="235"/>
      <c r="AI508" s="229"/>
      <c r="AJ508" s="204">
        <f>SUM(J503:J511,M503:M511,P503:P511,S503:S511,V503:V511,Y503:Y511,AB503:AB511,AE503:AE511,AH503:AH511)</f>
        <v>0</v>
      </c>
    </row>
    <row r="509" spans="1:36">
      <c r="A509" s="359"/>
      <c r="B509" s="367"/>
      <c r="C509" s="361"/>
      <c r="D509" s="389"/>
      <c r="E509" s="365"/>
      <c r="F509" s="367"/>
      <c r="G509" s="222" t="s">
        <v>35</v>
      </c>
      <c r="H509" s="234"/>
      <c r="I509" s="201">
        <f t="shared" si="396"/>
        <v>0</v>
      </c>
      <c r="J509" s="235"/>
      <c r="K509" s="234"/>
      <c r="L509" s="201">
        <f t="shared" si="397"/>
        <v>0</v>
      </c>
      <c r="M509" s="235"/>
      <c r="N509" s="234"/>
      <c r="O509" s="201">
        <f t="shared" si="398"/>
        <v>0</v>
      </c>
      <c r="P509" s="235"/>
      <c r="Q509" s="234"/>
      <c r="R509" s="201">
        <f t="shared" si="399"/>
        <v>0</v>
      </c>
      <c r="S509" s="235"/>
      <c r="T509" s="234"/>
      <c r="U509" s="201">
        <f t="shared" si="400"/>
        <v>0</v>
      </c>
      <c r="V509" s="235"/>
      <c r="W509" s="234"/>
      <c r="X509" s="201">
        <f t="shared" si="401"/>
        <v>0</v>
      </c>
      <c r="Y509" s="254"/>
      <c r="Z509" s="234"/>
      <c r="AA509" s="201">
        <f t="shared" si="402"/>
        <v>0</v>
      </c>
      <c r="AB509" s="235"/>
      <c r="AC509" s="234"/>
      <c r="AD509" s="201">
        <f t="shared" si="403"/>
        <v>0</v>
      </c>
      <c r="AE509" s="235"/>
      <c r="AF509" s="234"/>
      <c r="AG509" s="201">
        <f t="shared" si="404"/>
        <v>0</v>
      </c>
      <c r="AH509" s="235"/>
      <c r="AI509" s="229"/>
      <c r="AJ509" s="205" t="s">
        <v>40</v>
      </c>
    </row>
    <row r="510" spans="1:36">
      <c r="A510" s="359"/>
      <c r="B510" s="367"/>
      <c r="C510" s="361"/>
      <c r="D510" s="389"/>
      <c r="E510" s="365"/>
      <c r="F510" s="367"/>
      <c r="G510" s="222" t="s">
        <v>37</v>
      </c>
      <c r="H510" s="234"/>
      <c r="I510" s="201">
        <f t="shared" si="396"/>
        <v>0</v>
      </c>
      <c r="J510" s="235"/>
      <c r="K510" s="234"/>
      <c r="L510" s="201">
        <f t="shared" si="397"/>
        <v>0</v>
      </c>
      <c r="M510" s="235"/>
      <c r="N510" s="234"/>
      <c r="O510" s="201">
        <f t="shared" si="398"/>
        <v>0</v>
      </c>
      <c r="P510" s="235"/>
      <c r="Q510" s="234"/>
      <c r="R510" s="201">
        <f t="shared" si="399"/>
        <v>0</v>
      </c>
      <c r="S510" s="235"/>
      <c r="T510" s="234"/>
      <c r="U510" s="201">
        <f t="shared" si="400"/>
        <v>0</v>
      </c>
      <c r="V510" s="235"/>
      <c r="W510" s="234"/>
      <c r="X510" s="201">
        <f t="shared" si="401"/>
        <v>0</v>
      </c>
      <c r="Y510" s="254"/>
      <c r="Z510" s="234"/>
      <c r="AA510" s="201">
        <f t="shared" si="402"/>
        <v>0</v>
      </c>
      <c r="AB510" s="235"/>
      <c r="AC510" s="234"/>
      <c r="AD510" s="201">
        <f t="shared" si="403"/>
        <v>0</v>
      </c>
      <c r="AE510" s="235"/>
      <c r="AF510" s="234"/>
      <c r="AG510" s="201">
        <f t="shared" si="404"/>
        <v>0</v>
      </c>
      <c r="AH510" s="235"/>
      <c r="AI510" s="229"/>
      <c r="AJ510" s="206">
        <f>AJ508/AJ504</f>
        <v>0</v>
      </c>
    </row>
    <row r="511" spans="1:36" ht="15.75" thickBot="1">
      <c r="A511" s="360"/>
      <c r="B511" s="368"/>
      <c r="C511" s="362"/>
      <c r="D511" s="405"/>
      <c r="E511" s="366"/>
      <c r="F511" s="368"/>
      <c r="G511" s="223" t="s">
        <v>38</v>
      </c>
      <c r="H511" s="236"/>
      <c r="I511" s="207">
        <f t="shared" si="396"/>
        <v>0</v>
      </c>
      <c r="J511" s="237"/>
      <c r="K511" s="236"/>
      <c r="L511" s="207">
        <f t="shared" si="397"/>
        <v>0</v>
      </c>
      <c r="M511" s="237"/>
      <c r="N511" s="236"/>
      <c r="O511" s="207">
        <f t="shared" si="398"/>
        <v>0</v>
      </c>
      <c r="P511" s="237"/>
      <c r="Q511" s="236"/>
      <c r="R511" s="207">
        <f t="shared" si="399"/>
        <v>0</v>
      </c>
      <c r="S511" s="237"/>
      <c r="T511" s="236"/>
      <c r="U511" s="207">
        <f t="shared" si="400"/>
        <v>0</v>
      </c>
      <c r="V511" s="237"/>
      <c r="W511" s="236"/>
      <c r="X511" s="207">
        <f t="shared" si="401"/>
        <v>0</v>
      </c>
      <c r="Y511" s="255"/>
      <c r="Z511" s="236"/>
      <c r="AA511" s="207">
        <f t="shared" si="402"/>
        <v>0</v>
      </c>
      <c r="AB511" s="237"/>
      <c r="AC511" s="236"/>
      <c r="AD511" s="207">
        <f t="shared" si="403"/>
        <v>0</v>
      </c>
      <c r="AE511" s="237"/>
      <c r="AF511" s="236"/>
      <c r="AG511" s="207">
        <f t="shared" si="404"/>
        <v>0</v>
      </c>
      <c r="AH511" s="237"/>
      <c r="AI511" s="230"/>
      <c r="AJ511" s="208"/>
    </row>
    <row r="512" spans="1:36" ht="15" customHeight="1">
      <c r="A512" s="353" t="s">
        <v>17</v>
      </c>
      <c r="B512" s="355" t="s">
        <v>13</v>
      </c>
      <c r="C512" s="355" t="s">
        <v>14</v>
      </c>
      <c r="D512" s="355" t="s">
        <v>157</v>
      </c>
      <c r="E512" s="355" t="s">
        <v>16</v>
      </c>
      <c r="F512" s="347" t="s">
        <v>17</v>
      </c>
      <c r="G512" s="357" t="s">
        <v>18</v>
      </c>
      <c r="H512" s="351" t="s">
        <v>19</v>
      </c>
      <c r="I512" s="347" t="s">
        <v>20</v>
      </c>
      <c r="J512" s="349" t="s">
        <v>21</v>
      </c>
      <c r="K512" s="351" t="s">
        <v>19</v>
      </c>
      <c r="L512" s="347" t="s">
        <v>20</v>
      </c>
      <c r="M512" s="349" t="s">
        <v>21</v>
      </c>
      <c r="N512" s="351" t="s">
        <v>19</v>
      </c>
      <c r="O512" s="347" t="s">
        <v>20</v>
      </c>
      <c r="P512" s="349" t="s">
        <v>21</v>
      </c>
      <c r="Q512" s="351" t="s">
        <v>19</v>
      </c>
      <c r="R512" s="347" t="s">
        <v>20</v>
      </c>
      <c r="S512" s="349" t="s">
        <v>21</v>
      </c>
      <c r="T512" s="351" t="s">
        <v>19</v>
      </c>
      <c r="U512" s="347" t="s">
        <v>20</v>
      </c>
      <c r="V512" s="349" t="s">
        <v>21</v>
      </c>
      <c r="W512" s="351" t="s">
        <v>19</v>
      </c>
      <c r="X512" s="347" t="s">
        <v>20</v>
      </c>
      <c r="Y512" s="369" t="s">
        <v>21</v>
      </c>
      <c r="Z512" s="351" t="s">
        <v>19</v>
      </c>
      <c r="AA512" s="347" t="s">
        <v>20</v>
      </c>
      <c r="AB512" s="349" t="s">
        <v>21</v>
      </c>
      <c r="AC512" s="351" t="s">
        <v>19</v>
      </c>
      <c r="AD512" s="347" t="s">
        <v>20</v>
      </c>
      <c r="AE512" s="349" t="s">
        <v>21</v>
      </c>
      <c r="AF512" s="351" t="s">
        <v>19</v>
      </c>
      <c r="AG512" s="347" t="s">
        <v>20</v>
      </c>
      <c r="AH512" s="349" t="s">
        <v>21</v>
      </c>
      <c r="AI512" s="371" t="s">
        <v>19</v>
      </c>
      <c r="AJ512" s="379" t="s">
        <v>22</v>
      </c>
    </row>
    <row r="513" spans="1:36" ht="15" customHeight="1">
      <c r="A513" s="354"/>
      <c r="B513" s="356"/>
      <c r="C513" s="356"/>
      <c r="D513" s="356"/>
      <c r="E513" s="356"/>
      <c r="F513" s="348"/>
      <c r="G513" s="358"/>
      <c r="H513" s="352"/>
      <c r="I513" s="348"/>
      <c r="J513" s="350"/>
      <c r="K513" s="352"/>
      <c r="L513" s="348"/>
      <c r="M513" s="350"/>
      <c r="N513" s="352"/>
      <c r="O513" s="348"/>
      <c r="P513" s="350"/>
      <c r="Q513" s="352"/>
      <c r="R513" s="348"/>
      <c r="S513" s="350"/>
      <c r="T513" s="352"/>
      <c r="U513" s="348"/>
      <c r="V513" s="350"/>
      <c r="W513" s="352"/>
      <c r="X513" s="348"/>
      <c r="Y513" s="370"/>
      <c r="Z513" s="352"/>
      <c r="AA513" s="348"/>
      <c r="AB513" s="350"/>
      <c r="AC513" s="352"/>
      <c r="AD513" s="348"/>
      <c r="AE513" s="350"/>
      <c r="AF513" s="352"/>
      <c r="AG513" s="348"/>
      <c r="AH513" s="350"/>
      <c r="AI513" s="372"/>
      <c r="AJ513" s="380"/>
    </row>
    <row r="514" spans="1:36" ht="15" customHeight="1">
      <c r="A514" s="359" t="s">
        <v>208</v>
      </c>
      <c r="B514" s="367" t="s">
        <v>293</v>
      </c>
      <c r="C514" s="361">
        <v>2624</v>
      </c>
      <c r="D514" s="389"/>
      <c r="E514" s="365" t="s">
        <v>294</v>
      </c>
      <c r="F514" s="367" t="s">
        <v>208</v>
      </c>
      <c r="G514" s="222" t="s">
        <v>27</v>
      </c>
      <c r="H514" s="234"/>
      <c r="I514" s="201">
        <f t="shared" ref="I514:I522" si="405">H514-J514</f>
        <v>0</v>
      </c>
      <c r="J514" s="235"/>
      <c r="K514" s="234"/>
      <c r="L514" s="201">
        <f t="shared" ref="L514:L522" si="406">K514-M514</f>
        <v>0</v>
      </c>
      <c r="M514" s="235"/>
      <c r="N514" s="234"/>
      <c r="O514" s="201">
        <f t="shared" ref="O514:O522" si="407">N514-P514</f>
        <v>0</v>
      </c>
      <c r="P514" s="235"/>
      <c r="Q514" s="234"/>
      <c r="R514" s="201">
        <f t="shared" ref="R514:R522" si="408">Q514-S514</f>
        <v>0</v>
      </c>
      <c r="S514" s="235"/>
      <c r="T514" s="234"/>
      <c r="U514" s="201">
        <f t="shared" ref="U514:U522" si="409">T514-V514</f>
        <v>0</v>
      </c>
      <c r="V514" s="235"/>
      <c r="W514" s="234"/>
      <c r="X514" s="201">
        <f t="shared" ref="X514:X522" si="410">W514-Y514</f>
        <v>0</v>
      </c>
      <c r="Y514" s="254"/>
      <c r="Z514" s="234"/>
      <c r="AA514" s="201">
        <f t="shared" ref="AA514:AA522" si="411">Z514-AB514</f>
        <v>0</v>
      </c>
      <c r="AB514" s="235"/>
      <c r="AC514" s="234"/>
      <c r="AD514" s="201">
        <f t="shared" ref="AD514:AD522" si="412">AC514-AE514</f>
        <v>0</v>
      </c>
      <c r="AE514" s="235"/>
      <c r="AF514" s="234"/>
      <c r="AG514" s="201">
        <f t="shared" ref="AG514:AG522" si="413">AF514-AH514</f>
        <v>0</v>
      </c>
      <c r="AH514" s="235"/>
      <c r="AI514" s="229"/>
      <c r="AJ514" s="203" t="s">
        <v>28</v>
      </c>
    </row>
    <row r="515" spans="1:36">
      <c r="A515" s="359"/>
      <c r="B515" s="367"/>
      <c r="C515" s="361"/>
      <c r="D515" s="389"/>
      <c r="E515" s="365"/>
      <c r="F515" s="367"/>
      <c r="G515" s="222" t="s">
        <v>29</v>
      </c>
      <c r="H515" s="234"/>
      <c r="I515" s="201">
        <f t="shared" si="405"/>
        <v>0</v>
      </c>
      <c r="J515" s="235"/>
      <c r="K515" s="234"/>
      <c r="L515" s="201">
        <f t="shared" si="406"/>
        <v>0</v>
      </c>
      <c r="M515" s="235"/>
      <c r="N515" s="234"/>
      <c r="O515" s="201">
        <f t="shared" si="407"/>
        <v>0</v>
      </c>
      <c r="P515" s="235"/>
      <c r="Q515" s="234"/>
      <c r="R515" s="201">
        <f t="shared" si="408"/>
        <v>0</v>
      </c>
      <c r="S515" s="235"/>
      <c r="T515" s="234"/>
      <c r="U515" s="201">
        <f t="shared" si="409"/>
        <v>0</v>
      </c>
      <c r="V515" s="235"/>
      <c r="W515" s="234"/>
      <c r="X515" s="201">
        <f t="shared" si="410"/>
        <v>0</v>
      </c>
      <c r="Y515" s="254"/>
      <c r="Z515" s="234"/>
      <c r="AA515" s="201">
        <f t="shared" si="411"/>
        <v>0</v>
      </c>
      <c r="AB515" s="235"/>
      <c r="AC515" s="234"/>
      <c r="AD515" s="201">
        <f t="shared" si="412"/>
        <v>0</v>
      </c>
      <c r="AE515" s="235"/>
      <c r="AF515" s="234"/>
      <c r="AG515" s="201">
        <f t="shared" si="413"/>
        <v>0</v>
      </c>
      <c r="AH515" s="235"/>
      <c r="AI515" s="229"/>
      <c r="AJ515" s="204">
        <f>SUM(H514:H522,K514:K522,N514:N522,Q514:Q522,T514:T522,W514:W522,Z514:Z522,AC514:AC522,AF514:AF522)</f>
        <v>1942396</v>
      </c>
    </row>
    <row r="516" spans="1:36">
      <c r="A516" s="359"/>
      <c r="B516" s="367"/>
      <c r="C516" s="361"/>
      <c r="D516" s="389"/>
      <c r="E516" s="365"/>
      <c r="F516" s="367"/>
      <c r="G516" s="222" t="s">
        <v>30</v>
      </c>
      <c r="H516" s="234"/>
      <c r="I516" s="201">
        <f t="shared" si="405"/>
        <v>0</v>
      </c>
      <c r="J516" s="235"/>
      <c r="K516" s="234"/>
      <c r="L516" s="201">
        <f t="shared" si="406"/>
        <v>0</v>
      </c>
      <c r="M516" s="235"/>
      <c r="N516" s="234"/>
      <c r="O516" s="201">
        <f t="shared" si="407"/>
        <v>0</v>
      </c>
      <c r="P516" s="235"/>
      <c r="Q516" s="234"/>
      <c r="R516" s="201">
        <f t="shared" si="408"/>
        <v>0</v>
      </c>
      <c r="S516" s="235"/>
      <c r="T516" s="234"/>
      <c r="U516" s="201">
        <f t="shared" si="409"/>
        <v>0</v>
      </c>
      <c r="V516" s="235"/>
      <c r="W516" s="234"/>
      <c r="X516" s="201">
        <f t="shared" si="410"/>
        <v>0</v>
      </c>
      <c r="Y516" s="254"/>
      <c r="Z516" s="234"/>
      <c r="AA516" s="201">
        <f t="shared" si="411"/>
        <v>0</v>
      </c>
      <c r="AB516" s="235"/>
      <c r="AC516" s="234"/>
      <c r="AD516" s="201">
        <f t="shared" si="412"/>
        <v>0</v>
      </c>
      <c r="AE516" s="235"/>
      <c r="AF516" s="234"/>
      <c r="AG516" s="201">
        <f t="shared" si="413"/>
        <v>0</v>
      </c>
      <c r="AH516" s="235"/>
      <c r="AI516" s="229"/>
      <c r="AJ516" s="205" t="s">
        <v>32</v>
      </c>
    </row>
    <row r="517" spans="1:36">
      <c r="A517" s="359"/>
      <c r="B517" s="367"/>
      <c r="C517" s="361"/>
      <c r="D517" s="389"/>
      <c r="E517" s="365"/>
      <c r="F517" s="367"/>
      <c r="G517" s="222" t="s">
        <v>31</v>
      </c>
      <c r="H517" s="234"/>
      <c r="I517" s="201">
        <f t="shared" si="405"/>
        <v>0</v>
      </c>
      <c r="J517" s="235"/>
      <c r="K517" s="234"/>
      <c r="L517" s="201">
        <f t="shared" si="406"/>
        <v>0</v>
      </c>
      <c r="M517" s="235"/>
      <c r="N517" s="234"/>
      <c r="O517" s="201">
        <f t="shared" si="407"/>
        <v>0</v>
      </c>
      <c r="P517" s="235"/>
      <c r="Q517" s="234"/>
      <c r="R517" s="201">
        <f t="shared" si="408"/>
        <v>0</v>
      </c>
      <c r="S517" s="235"/>
      <c r="T517" s="234"/>
      <c r="U517" s="201">
        <f t="shared" si="409"/>
        <v>0</v>
      </c>
      <c r="V517" s="235"/>
      <c r="W517" s="234"/>
      <c r="X517" s="201">
        <f t="shared" si="410"/>
        <v>0</v>
      </c>
      <c r="Y517" s="254"/>
      <c r="Z517" s="234"/>
      <c r="AA517" s="201">
        <f t="shared" si="411"/>
        <v>0</v>
      </c>
      <c r="AB517" s="235"/>
      <c r="AC517" s="234"/>
      <c r="AD517" s="201">
        <f t="shared" si="412"/>
        <v>0</v>
      </c>
      <c r="AE517" s="235"/>
      <c r="AF517" s="234">
        <v>308370</v>
      </c>
      <c r="AG517" s="201">
        <f t="shared" si="413"/>
        <v>308370</v>
      </c>
      <c r="AH517" s="235"/>
      <c r="AI517" s="229"/>
      <c r="AJ517" s="204">
        <f>SUM(I514:I522,L514:L522,O514:O522,R514:R522,U514:U522,X514:X522,AA514:AA522,AD514:AD522,AG514:AG522)</f>
        <v>1942396</v>
      </c>
    </row>
    <row r="518" spans="1:36">
      <c r="A518" s="359"/>
      <c r="B518" s="367"/>
      <c r="C518" s="361"/>
      <c r="D518" s="389"/>
      <c r="E518" s="365"/>
      <c r="F518" s="367"/>
      <c r="G518" s="222" t="s">
        <v>33</v>
      </c>
      <c r="H518" s="234"/>
      <c r="I518" s="201">
        <f t="shared" si="405"/>
        <v>0</v>
      </c>
      <c r="J518" s="235"/>
      <c r="K518" s="234"/>
      <c r="L518" s="201">
        <f t="shared" si="406"/>
        <v>0</v>
      </c>
      <c r="M518" s="235"/>
      <c r="N518" s="234"/>
      <c r="O518" s="201">
        <f t="shared" si="407"/>
        <v>0</v>
      </c>
      <c r="P518" s="235"/>
      <c r="Q518" s="234"/>
      <c r="R518" s="201">
        <f t="shared" si="408"/>
        <v>0</v>
      </c>
      <c r="S518" s="235"/>
      <c r="T518" s="234"/>
      <c r="U518" s="201">
        <f t="shared" si="409"/>
        <v>0</v>
      </c>
      <c r="V518" s="235"/>
      <c r="W518" s="234"/>
      <c r="X518" s="201">
        <f t="shared" si="410"/>
        <v>0</v>
      </c>
      <c r="Y518" s="254"/>
      <c r="Z518" s="234"/>
      <c r="AA518" s="201">
        <f t="shared" si="411"/>
        <v>0</v>
      </c>
      <c r="AB518" s="235"/>
      <c r="AC518" s="234"/>
      <c r="AD518" s="201">
        <f t="shared" si="412"/>
        <v>0</v>
      </c>
      <c r="AE518" s="235"/>
      <c r="AF518" s="234">
        <v>34026</v>
      </c>
      <c r="AG518" s="201">
        <f t="shared" si="413"/>
        <v>34026</v>
      </c>
      <c r="AH518" s="235"/>
      <c r="AI518" s="229"/>
      <c r="AJ518" s="205" t="s">
        <v>36</v>
      </c>
    </row>
    <row r="519" spans="1:36">
      <c r="A519" s="359"/>
      <c r="B519" s="367"/>
      <c r="C519" s="361"/>
      <c r="D519" s="389"/>
      <c r="E519" s="365"/>
      <c r="F519" s="367"/>
      <c r="G519" s="222" t="s">
        <v>34</v>
      </c>
      <c r="H519" s="234"/>
      <c r="I519" s="201">
        <f t="shared" si="405"/>
        <v>0</v>
      </c>
      <c r="J519" s="235"/>
      <c r="K519" s="234"/>
      <c r="L519" s="201">
        <f t="shared" si="406"/>
        <v>0</v>
      </c>
      <c r="M519" s="235"/>
      <c r="N519" s="234"/>
      <c r="O519" s="201">
        <f t="shared" si="407"/>
        <v>0</v>
      </c>
      <c r="P519" s="235"/>
      <c r="Q519" s="234"/>
      <c r="R519" s="201">
        <f t="shared" si="408"/>
        <v>0</v>
      </c>
      <c r="S519" s="235"/>
      <c r="T519" s="234"/>
      <c r="U519" s="201">
        <f t="shared" si="409"/>
        <v>0</v>
      </c>
      <c r="V519" s="235"/>
      <c r="W519" s="234"/>
      <c r="X519" s="201">
        <f t="shared" si="410"/>
        <v>0</v>
      </c>
      <c r="Y519" s="254"/>
      <c r="Z519" s="234"/>
      <c r="AA519" s="201">
        <f t="shared" si="411"/>
        <v>0</v>
      </c>
      <c r="AB519" s="235"/>
      <c r="AC519" s="234"/>
      <c r="AD519" s="201">
        <f t="shared" si="412"/>
        <v>0</v>
      </c>
      <c r="AE519" s="235"/>
      <c r="AF519" s="234">
        <v>1600000</v>
      </c>
      <c r="AG519" s="201">
        <f t="shared" si="413"/>
        <v>1600000</v>
      </c>
      <c r="AH519" s="235"/>
      <c r="AI519" s="229"/>
      <c r="AJ519" s="204">
        <f>SUM(J514:J522,M514:M522,P514:P522,S514:S522,V514:V522,Y514:Y522,AB514:AB522,AE514:AE522,AH514:AH522)</f>
        <v>0</v>
      </c>
    </row>
    <row r="520" spans="1:36">
      <c r="A520" s="359"/>
      <c r="B520" s="367"/>
      <c r="C520" s="361"/>
      <c r="D520" s="389"/>
      <c r="E520" s="365"/>
      <c r="F520" s="367"/>
      <c r="G520" s="222" t="s">
        <v>35</v>
      </c>
      <c r="H520" s="234"/>
      <c r="I520" s="201">
        <f t="shared" si="405"/>
        <v>0</v>
      </c>
      <c r="J520" s="235"/>
      <c r="K520" s="234"/>
      <c r="L520" s="201">
        <f t="shared" si="406"/>
        <v>0</v>
      </c>
      <c r="M520" s="235"/>
      <c r="N520" s="234"/>
      <c r="O520" s="201">
        <f t="shared" si="407"/>
        <v>0</v>
      </c>
      <c r="P520" s="235"/>
      <c r="Q520" s="234"/>
      <c r="R520" s="201">
        <f t="shared" si="408"/>
        <v>0</v>
      </c>
      <c r="S520" s="235"/>
      <c r="T520" s="234"/>
      <c r="U520" s="201">
        <f t="shared" si="409"/>
        <v>0</v>
      </c>
      <c r="V520" s="235"/>
      <c r="W520" s="234"/>
      <c r="X520" s="201">
        <f t="shared" si="410"/>
        <v>0</v>
      </c>
      <c r="Y520" s="254"/>
      <c r="Z520" s="234"/>
      <c r="AA520" s="201">
        <f t="shared" si="411"/>
        <v>0</v>
      </c>
      <c r="AB520" s="235"/>
      <c r="AC520" s="234"/>
      <c r="AD520" s="201">
        <f t="shared" si="412"/>
        <v>0</v>
      </c>
      <c r="AE520" s="235"/>
      <c r="AF520" s="234"/>
      <c r="AG520" s="201">
        <f t="shared" si="413"/>
        <v>0</v>
      </c>
      <c r="AH520" s="235"/>
      <c r="AI520" s="229"/>
      <c r="AJ520" s="205" t="s">
        <v>40</v>
      </c>
    </row>
    <row r="521" spans="1:36">
      <c r="A521" s="359"/>
      <c r="B521" s="367"/>
      <c r="C521" s="361"/>
      <c r="D521" s="389"/>
      <c r="E521" s="365"/>
      <c r="F521" s="367"/>
      <c r="G521" s="222" t="s">
        <v>37</v>
      </c>
      <c r="H521" s="234"/>
      <c r="I521" s="201">
        <f t="shared" si="405"/>
        <v>0</v>
      </c>
      <c r="J521" s="235"/>
      <c r="K521" s="234"/>
      <c r="L521" s="201">
        <f t="shared" si="406"/>
        <v>0</v>
      </c>
      <c r="M521" s="235"/>
      <c r="N521" s="234"/>
      <c r="O521" s="201">
        <f t="shared" si="407"/>
        <v>0</v>
      </c>
      <c r="P521" s="235"/>
      <c r="Q521" s="234"/>
      <c r="R521" s="201">
        <f t="shared" si="408"/>
        <v>0</v>
      </c>
      <c r="S521" s="235"/>
      <c r="T521" s="234"/>
      <c r="U521" s="201">
        <f t="shared" si="409"/>
        <v>0</v>
      </c>
      <c r="V521" s="235"/>
      <c r="W521" s="234"/>
      <c r="X521" s="201">
        <f t="shared" si="410"/>
        <v>0</v>
      </c>
      <c r="Y521" s="254"/>
      <c r="Z521" s="234"/>
      <c r="AA521" s="201">
        <f t="shared" si="411"/>
        <v>0</v>
      </c>
      <c r="AB521" s="235"/>
      <c r="AC521" s="234"/>
      <c r="AD521" s="201">
        <f t="shared" si="412"/>
        <v>0</v>
      </c>
      <c r="AE521" s="235"/>
      <c r="AF521" s="234"/>
      <c r="AG521" s="201">
        <f t="shared" si="413"/>
        <v>0</v>
      </c>
      <c r="AH521" s="235"/>
      <c r="AI521" s="229"/>
      <c r="AJ521" s="206">
        <f>AJ519/AJ515</f>
        <v>0</v>
      </c>
    </row>
    <row r="522" spans="1:36" ht="15.75" thickBot="1">
      <c r="A522" s="360"/>
      <c r="B522" s="368"/>
      <c r="C522" s="362"/>
      <c r="D522" s="405"/>
      <c r="E522" s="366"/>
      <c r="F522" s="368"/>
      <c r="G522" s="223" t="s">
        <v>38</v>
      </c>
      <c r="H522" s="236"/>
      <c r="I522" s="207">
        <f t="shared" si="405"/>
        <v>0</v>
      </c>
      <c r="J522" s="237"/>
      <c r="K522" s="236"/>
      <c r="L522" s="207">
        <f t="shared" si="406"/>
        <v>0</v>
      </c>
      <c r="M522" s="237"/>
      <c r="N522" s="236"/>
      <c r="O522" s="207">
        <f t="shared" si="407"/>
        <v>0</v>
      </c>
      <c r="P522" s="237"/>
      <c r="Q522" s="236"/>
      <c r="R522" s="207">
        <f t="shared" si="408"/>
        <v>0</v>
      </c>
      <c r="S522" s="237"/>
      <c r="T522" s="236"/>
      <c r="U522" s="207">
        <f t="shared" si="409"/>
        <v>0</v>
      </c>
      <c r="V522" s="237"/>
      <c r="W522" s="236"/>
      <c r="X522" s="207">
        <f t="shared" si="410"/>
        <v>0</v>
      </c>
      <c r="Y522" s="255"/>
      <c r="Z522" s="236"/>
      <c r="AA522" s="207">
        <f t="shared" si="411"/>
        <v>0</v>
      </c>
      <c r="AB522" s="237"/>
      <c r="AC522" s="236"/>
      <c r="AD522" s="207">
        <f t="shared" si="412"/>
        <v>0</v>
      </c>
      <c r="AE522" s="237"/>
      <c r="AF522" s="236"/>
      <c r="AG522" s="207">
        <f t="shared" si="413"/>
        <v>0</v>
      </c>
      <c r="AH522" s="237"/>
      <c r="AI522" s="230"/>
      <c r="AJ522" s="208"/>
    </row>
    <row r="523" spans="1:36" ht="15" hidden="1" customHeight="1">
      <c r="A523" s="383" t="s">
        <v>17</v>
      </c>
      <c r="B523" s="384" t="s">
        <v>13</v>
      </c>
      <c r="C523" s="384" t="s">
        <v>14</v>
      </c>
      <c r="D523" s="384" t="s">
        <v>157</v>
      </c>
      <c r="E523" s="384" t="s">
        <v>16</v>
      </c>
      <c r="F523" s="381" t="s">
        <v>17</v>
      </c>
      <c r="G523" s="385" t="s">
        <v>18</v>
      </c>
      <c r="H523" s="386" t="s">
        <v>19</v>
      </c>
      <c r="I523" s="381" t="s">
        <v>20</v>
      </c>
      <c r="J523" s="382" t="s">
        <v>21</v>
      </c>
      <c r="K523" s="386" t="s">
        <v>19</v>
      </c>
      <c r="L523" s="381" t="s">
        <v>20</v>
      </c>
      <c r="M523" s="382" t="s">
        <v>21</v>
      </c>
      <c r="N523" s="386" t="s">
        <v>19</v>
      </c>
      <c r="O523" s="381" t="s">
        <v>20</v>
      </c>
      <c r="P523" s="382" t="s">
        <v>21</v>
      </c>
      <c r="Q523" s="386" t="s">
        <v>19</v>
      </c>
      <c r="R523" s="381" t="s">
        <v>20</v>
      </c>
      <c r="S523" s="382" t="s">
        <v>21</v>
      </c>
      <c r="T523" s="386" t="s">
        <v>19</v>
      </c>
      <c r="U523" s="381" t="s">
        <v>20</v>
      </c>
      <c r="V523" s="382" t="s">
        <v>21</v>
      </c>
      <c r="W523" s="386" t="s">
        <v>19</v>
      </c>
      <c r="X523" s="381" t="s">
        <v>20</v>
      </c>
      <c r="Y523" s="390" t="s">
        <v>21</v>
      </c>
      <c r="Z523" s="386" t="s">
        <v>19</v>
      </c>
      <c r="AA523" s="381" t="s">
        <v>20</v>
      </c>
      <c r="AB523" s="382" t="s">
        <v>21</v>
      </c>
      <c r="AC523" s="386" t="s">
        <v>19</v>
      </c>
      <c r="AD523" s="381" t="s">
        <v>20</v>
      </c>
      <c r="AE523" s="382" t="s">
        <v>21</v>
      </c>
      <c r="AF523" s="386" t="s">
        <v>19</v>
      </c>
      <c r="AG523" s="381" t="s">
        <v>20</v>
      </c>
      <c r="AH523" s="382" t="s">
        <v>21</v>
      </c>
      <c r="AI523" s="387" t="s">
        <v>19</v>
      </c>
      <c r="AJ523" s="388" t="s">
        <v>22</v>
      </c>
    </row>
    <row r="524" spans="1:36" ht="15" hidden="1" customHeight="1">
      <c r="A524" s="354"/>
      <c r="B524" s="356"/>
      <c r="C524" s="356"/>
      <c r="D524" s="356"/>
      <c r="E524" s="356"/>
      <c r="F524" s="348"/>
      <c r="G524" s="358"/>
      <c r="H524" s="352"/>
      <c r="I524" s="348"/>
      <c r="J524" s="350"/>
      <c r="K524" s="352"/>
      <c r="L524" s="348"/>
      <c r="M524" s="350"/>
      <c r="N524" s="352"/>
      <c r="O524" s="348"/>
      <c r="P524" s="350"/>
      <c r="Q524" s="352"/>
      <c r="R524" s="348"/>
      <c r="S524" s="350"/>
      <c r="T524" s="352"/>
      <c r="U524" s="348"/>
      <c r="V524" s="350"/>
      <c r="W524" s="352"/>
      <c r="X524" s="348"/>
      <c r="Y524" s="370"/>
      <c r="Z524" s="352"/>
      <c r="AA524" s="348"/>
      <c r="AB524" s="350"/>
      <c r="AC524" s="352"/>
      <c r="AD524" s="348"/>
      <c r="AE524" s="350"/>
      <c r="AF524" s="352"/>
      <c r="AG524" s="348"/>
      <c r="AH524" s="350"/>
      <c r="AI524" s="372"/>
      <c r="AJ524" s="380"/>
    </row>
    <row r="525" spans="1:36" ht="15" hidden="1" customHeight="1">
      <c r="A525" s="359" t="s">
        <v>208</v>
      </c>
      <c r="B525" s="367" t="s">
        <v>295</v>
      </c>
      <c r="C525" s="361">
        <v>2625</v>
      </c>
      <c r="D525" s="389"/>
      <c r="E525" s="365" t="s">
        <v>296</v>
      </c>
      <c r="F525" s="367" t="s">
        <v>208</v>
      </c>
      <c r="G525" s="222" t="s">
        <v>27</v>
      </c>
      <c r="H525" s="234"/>
      <c r="I525" s="201">
        <f t="shared" ref="I525:I536" si="414">H525-J525</f>
        <v>0</v>
      </c>
      <c r="J525" s="235"/>
      <c r="K525" s="234"/>
      <c r="L525" s="201">
        <f t="shared" ref="L525:L536" si="415">K525-M525</f>
        <v>0</v>
      </c>
      <c r="M525" s="235"/>
      <c r="N525" s="234"/>
      <c r="O525" s="201">
        <f t="shared" ref="O525:O536" si="416">N525-P525</f>
        <v>0</v>
      </c>
      <c r="P525" s="235"/>
      <c r="Q525" s="234"/>
      <c r="R525" s="201">
        <f t="shared" ref="R525:R536" si="417">Q525-S525</f>
        <v>0</v>
      </c>
      <c r="S525" s="235"/>
      <c r="T525" s="234"/>
      <c r="U525" s="201">
        <f t="shared" ref="U525:U536" si="418">T525-V525</f>
        <v>0</v>
      </c>
      <c r="V525" s="235"/>
      <c r="W525" s="234"/>
      <c r="X525" s="201">
        <f t="shared" ref="X525:X536" si="419">W525-Y525</f>
        <v>0</v>
      </c>
      <c r="Y525" s="254"/>
      <c r="Z525" s="234"/>
      <c r="AA525" s="201">
        <f t="shared" ref="AA525:AA536" si="420">Z525-AB525</f>
        <v>0</v>
      </c>
      <c r="AB525" s="235"/>
      <c r="AC525" s="234"/>
      <c r="AD525" s="201">
        <f t="shared" ref="AD525:AD536" si="421">AC525-AE525</f>
        <v>0</v>
      </c>
      <c r="AE525" s="235"/>
      <c r="AF525" s="234"/>
      <c r="AG525" s="201">
        <f t="shared" ref="AG525:AG536" si="422">AF525-AH525</f>
        <v>0</v>
      </c>
      <c r="AH525" s="235"/>
      <c r="AI525" s="229"/>
      <c r="AJ525" s="209" t="s">
        <v>28</v>
      </c>
    </row>
    <row r="526" spans="1:36" ht="14.45" hidden="1" customHeight="1">
      <c r="A526" s="359"/>
      <c r="B526" s="367"/>
      <c r="C526" s="361"/>
      <c r="D526" s="389"/>
      <c r="E526" s="365"/>
      <c r="F526" s="367"/>
      <c r="G526" s="222" t="s">
        <v>29</v>
      </c>
      <c r="H526" s="234"/>
      <c r="I526" s="201">
        <f t="shared" si="414"/>
        <v>0</v>
      </c>
      <c r="J526" s="235"/>
      <c r="K526" s="234"/>
      <c r="L526" s="201">
        <f t="shared" si="415"/>
        <v>0</v>
      </c>
      <c r="M526" s="235"/>
      <c r="N526" s="234"/>
      <c r="O526" s="201">
        <f t="shared" si="416"/>
        <v>0</v>
      </c>
      <c r="P526" s="235"/>
      <c r="Q526" s="234"/>
      <c r="R526" s="201">
        <f t="shared" si="417"/>
        <v>0</v>
      </c>
      <c r="S526" s="235"/>
      <c r="T526" s="234"/>
      <c r="U526" s="201">
        <f t="shared" si="418"/>
        <v>0</v>
      </c>
      <c r="V526" s="235"/>
      <c r="W526" s="234"/>
      <c r="X526" s="201">
        <f t="shared" si="419"/>
        <v>0</v>
      </c>
      <c r="Y526" s="254"/>
      <c r="Z526" s="234"/>
      <c r="AA526" s="201">
        <f t="shared" si="420"/>
        <v>0</v>
      </c>
      <c r="AB526" s="235"/>
      <c r="AC526" s="234"/>
      <c r="AD526" s="201">
        <f t="shared" si="421"/>
        <v>0</v>
      </c>
      <c r="AE526" s="235"/>
      <c r="AF526" s="234"/>
      <c r="AG526" s="201">
        <f t="shared" si="422"/>
        <v>0</v>
      </c>
      <c r="AH526" s="235"/>
      <c r="AI526" s="229"/>
      <c r="AJ526" s="391" t="e">
        <f>SUM(H525:H536,K525:K536,N525:N536,Q525:Q536,T525:T536,AI525:AI536)+SUM(#REF!,#REF!,#REF!,#REF!,#REF!,#REF!,#REF!,#REF!,#REF!,#REF!,#REF!,#REF!,#REF!,#REF!,#REF!,#REF!,#REF!,#REF!,#REF!,#REF!)</f>
        <v>#REF!</v>
      </c>
    </row>
    <row r="527" spans="1:36" ht="14.45" hidden="1" customHeight="1">
      <c r="A527" s="359"/>
      <c r="B527" s="367"/>
      <c r="C527" s="361"/>
      <c r="D527" s="389"/>
      <c r="E527" s="365"/>
      <c r="F527" s="367"/>
      <c r="G527" s="222" t="s">
        <v>30</v>
      </c>
      <c r="H527" s="234"/>
      <c r="I527" s="201">
        <f t="shared" si="414"/>
        <v>0</v>
      </c>
      <c r="J527" s="235"/>
      <c r="K527" s="234"/>
      <c r="L527" s="201">
        <f t="shared" si="415"/>
        <v>0</v>
      </c>
      <c r="M527" s="235"/>
      <c r="N527" s="234"/>
      <c r="O527" s="201">
        <f t="shared" si="416"/>
        <v>0</v>
      </c>
      <c r="P527" s="235"/>
      <c r="Q527" s="234"/>
      <c r="R527" s="201">
        <f t="shared" si="417"/>
        <v>0</v>
      </c>
      <c r="S527" s="235"/>
      <c r="T527" s="234"/>
      <c r="U527" s="201">
        <f t="shared" si="418"/>
        <v>0</v>
      </c>
      <c r="V527" s="235"/>
      <c r="W527" s="234"/>
      <c r="X527" s="201">
        <f t="shared" si="419"/>
        <v>0</v>
      </c>
      <c r="Y527" s="254"/>
      <c r="Z527" s="234"/>
      <c r="AA527" s="201">
        <f t="shared" si="420"/>
        <v>0</v>
      </c>
      <c r="AB527" s="235"/>
      <c r="AC527" s="234"/>
      <c r="AD527" s="201">
        <f t="shared" si="421"/>
        <v>0</v>
      </c>
      <c r="AE527" s="235"/>
      <c r="AF527" s="234"/>
      <c r="AG527" s="201">
        <f t="shared" si="422"/>
        <v>0</v>
      </c>
      <c r="AH527" s="235"/>
      <c r="AI527" s="229"/>
      <c r="AJ527" s="391"/>
    </row>
    <row r="528" spans="1:36" ht="14.45" hidden="1" customHeight="1">
      <c r="A528" s="359"/>
      <c r="B528" s="367"/>
      <c r="C528" s="361"/>
      <c r="D528" s="389"/>
      <c r="E528" s="365"/>
      <c r="F528" s="367"/>
      <c r="G528" s="222" t="s">
        <v>31</v>
      </c>
      <c r="H528" s="234"/>
      <c r="I528" s="201">
        <f t="shared" si="414"/>
        <v>0</v>
      </c>
      <c r="J528" s="235"/>
      <c r="K528" s="234"/>
      <c r="L528" s="201">
        <f t="shared" si="415"/>
        <v>0</v>
      </c>
      <c r="M528" s="235"/>
      <c r="N528" s="234"/>
      <c r="O528" s="201">
        <f t="shared" si="416"/>
        <v>0</v>
      </c>
      <c r="P528" s="235"/>
      <c r="Q528" s="234"/>
      <c r="R528" s="201">
        <f t="shared" si="417"/>
        <v>0</v>
      </c>
      <c r="S528" s="235"/>
      <c r="T528" s="234"/>
      <c r="U528" s="201">
        <f t="shared" si="418"/>
        <v>0</v>
      </c>
      <c r="V528" s="235"/>
      <c r="W528" s="234"/>
      <c r="X528" s="201">
        <f t="shared" si="419"/>
        <v>0</v>
      </c>
      <c r="Y528" s="254"/>
      <c r="Z528" s="234"/>
      <c r="AA528" s="201">
        <f t="shared" si="420"/>
        <v>0</v>
      </c>
      <c r="AB528" s="235"/>
      <c r="AC528" s="234"/>
      <c r="AD528" s="201">
        <f t="shared" si="421"/>
        <v>0</v>
      </c>
      <c r="AE528" s="235"/>
      <c r="AF528" s="234"/>
      <c r="AG528" s="201">
        <f t="shared" si="422"/>
        <v>0</v>
      </c>
      <c r="AH528" s="235"/>
      <c r="AI528" s="229"/>
      <c r="AJ528" s="211" t="s">
        <v>32</v>
      </c>
    </row>
    <row r="529" spans="1:36" ht="14.45" hidden="1" customHeight="1">
      <c r="A529" s="359"/>
      <c r="B529" s="367"/>
      <c r="C529" s="361"/>
      <c r="D529" s="389"/>
      <c r="E529" s="365"/>
      <c r="F529" s="367"/>
      <c r="G529" s="222" t="s">
        <v>33</v>
      </c>
      <c r="H529" s="234"/>
      <c r="I529" s="201">
        <f t="shared" si="414"/>
        <v>0</v>
      </c>
      <c r="J529" s="235"/>
      <c r="K529" s="234"/>
      <c r="L529" s="201">
        <f t="shared" si="415"/>
        <v>0</v>
      </c>
      <c r="M529" s="235"/>
      <c r="N529" s="234"/>
      <c r="O529" s="201">
        <f t="shared" si="416"/>
        <v>0</v>
      </c>
      <c r="P529" s="235"/>
      <c r="Q529" s="234"/>
      <c r="R529" s="201">
        <f t="shared" si="417"/>
        <v>0</v>
      </c>
      <c r="S529" s="235"/>
      <c r="T529" s="234"/>
      <c r="U529" s="201">
        <f t="shared" si="418"/>
        <v>0</v>
      </c>
      <c r="V529" s="235"/>
      <c r="W529" s="234"/>
      <c r="X529" s="201">
        <f t="shared" si="419"/>
        <v>0</v>
      </c>
      <c r="Y529" s="254"/>
      <c r="Z529" s="234"/>
      <c r="AA529" s="201">
        <f t="shared" si="420"/>
        <v>0</v>
      </c>
      <c r="AB529" s="235"/>
      <c r="AC529" s="234"/>
      <c r="AD529" s="201">
        <f t="shared" si="421"/>
        <v>0</v>
      </c>
      <c r="AE529" s="235"/>
      <c r="AF529" s="234"/>
      <c r="AG529" s="201">
        <f t="shared" si="422"/>
        <v>0</v>
      </c>
      <c r="AH529" s="235"/>
      <c r="AI529" s="229"/>
      <c r="AJ529" s="391">
        <f>SUM(I525:I536,L525:L536,O525:O536,R525:R536,U525:U536)</f>
        <v>0</v>
      </c>
    </row>
    <row r="530" spans="1:36" ht="14.45" hidden="1" customHeight="1">
      <c r="A530" s="359"/>
      <c r="B530" s="367"/>
      <c r="C530" s="361"/>
      <c r="D530" s="389"/>
      <c r="E530" s="365"/>
      <c r="F530" s="367"/>
      <c r="G530" s="222" t="s">
        <v>34</v>
      </c>
      <c r="H530" s="234"/>
      <c r="I530" s="201">
        <f t="shared" si="414"/>
        <v>0</v>
      </c>
      <c r="J530" s="235"/>
      <c r="K530" s="234"/>
      <c r="L530" s="201">
        <f t="shared" si="415"/>
        <v>0</v>
      </c>
      <c r="M530" s="235"/>
      <c r="N530" s="234"/>
      <c r="O530" s="201">
        <f t="shared" si="416"/>
        <v>0</v>
      </c>
      <c r="P530" s="235"/>
      <c r="Q530" s="234"/>
      <c r="R530" s="201">
        <f t="shared" si="417"/>
        <v>0</v>
      </c>
      <c r="S530" s="235"/>
      <c r="T530" s="234"/>
      <c r="U530" s="201">
        <f t="shared" si="418"/>
        <v>0</v>
      </c>
      <c r="V530" s="235"/>
      <c r="W530" s="234"/>
      <c r="X530" s="201">
        <f t="shared" si="419"/>
        <v>0</v>
      </c>
      <c r="Y530" s="254"/>
      <c r="Z530" s="234"/>
      <c r="AA530" s="201">
        <f t="shared" si="420"/>
        <v>0</v>
      </c>
      <c r="AB530" s="235"/>
      <c r="AC530" s="234"/>
      <c r="AD530" s="201">
        <f t="shared" si="421"/>
        <v>0</v>
      </c>
      <c r="AE530" s="235"/>
      <c r="AF530" s="234"/>
      <c r="AG530" s="201">
        <f t="shared" si="422"/>
        <v>0</v>
      </c>
      <c r="AH530" s="235"/>
      <c r="AI530" s="229"/>
      <c r="AJ530" s="391"/>
    </row>
    <row r="531" spans="1:36" ht="14.45" hidden="1" customHeight="1">
      <c r="A531" s="359"/>
      <c r="B531" s="367"/>
      <c r="C531" s="361"/>
      <c r="D531" s="389"/>
      <c r="E531" s="365"/>
      <c r="F531" s="367"/>
      <c r="G531" s="222" t="s">
        <v>35</v>
      </c>
      <c r="H531" s="234"/>
      <c r="I531" s="201">
        <f t="shared" si="414"/>
        <v>0</v>
      </c>
      <c r="J531" s="235"/>
      <c r="K531" s="234"/>
      <c r="L531" s="201">
        <f t="shared" si="415"/>
        <v>0</v>
      </c>
      <c r="M531" s="235"/>
      <c r="N531" s="234"/>
      <c r="O531" s="201">
        <f t="shared" si="416"/>
        <v>0</v>
      </c>
      <c r="P531" s="235"/>
      <c r="Q531" s="234"/>
      <c r="R531" s="201">
        <f t="shared" si="417"/>
        <v>0</v>
      </c>
      <c r="S531" s="235"/>
      <c r="T531" s="234"/>
      <c r="U531" s="201">
        <f t="shared" si="418"/>
        <v>0</v>
      </c>
      <c r="V531" s="235"/>
      <c r="W531" s="234"/>
      <c r="X531" s="201">
        <f t="shared" si="419"/>
        <v>0</v>
      </c>
      <c r="Y531" s="254"/>
      <c r="Z531" s="234"/>
      <c r="AA531" s="201">
        <f t="shared" si="420"/>
        <v>0</v>
      </c>
      <c r="AB531" s="235"/>
      <c r="AC531" s="234"/>
      <c r="AD531" s="201">
        <f t="shared" si="421"/>
        <v>0</v>
      </c>
      <c r="AE531" s="235"/>
      <c r="AF531" s="234"/>
      <c r="AG531" s="201">
        <f t="shared" si="422"/>
        <v>0</v>
      </c>
      <c r="AH531" s="235"/>
      <c r="AI531" s="229"/>
      <c r="AJ531" s="211" t="s">
        <v>36</v>
      </c>
    </row>
    <row r="532" spans="1:36" ht="14.45" hidden="1" customHeight="1">
      <c r="A532" s="359"/>
      <c r="B532" s="367"/>
      <c r="C532" s="361"/>
      <c r="D532" s="389"/>
      <c r="E532" s="365"/>
      <c r="F532" s="367"/>
      <c r="G532" s="222" t="s">
        <v>37</v>
      </c>
      <c r="H532" s="234"/>
      <c r="I532" s="201">
        <f t="shared" si="414"/>
        <v>0</v>
      </c>
      <c r="J532" s="235"/>
      <c r="K532" s="234"/>
      <c r="L532" s="201">
        <f t="shared" si="415"/>
        <v>0</v>
      </c>
      <c r="M532" s="235"/>
      <c r="N532" s="234"/>
      <c r="O532" s="201">
        <f t="shared" si="416"/>
        <v>0</v>
      </c>
      <c r="P532" s="235"/>
      <c r="Q532" s="234"/>
      <c r="R532" s="201">
        <f t="shared" si="417"/>
        <v>0</v>
      </c>
      <c r="S532" s="235"/>
      <c r="T532" s="234"/>
      <c r="U532" s="201">
        <f t="shared" si="418"/>
        <v>0</v>
      </c>
      <c r="V532" s="235"/>
      <c r="W532" s="234"/>
      <c r="X532" s="201">
        <f t="shared" si="419"/>
        <v>0</v>
      </c>
      <c r="Y532" s="254"/>
      <c r="Z532" s="234"/>
      <c r="AA532" s="201">
        <f t="shared" si="420"/>
        <v>0</v>
      </c>
      <c r="AB532" s="235"/>
      <c r="AC532" s="234"/>
      <c r="AD532" s="201">
        <f t="shared" si="421"/>
        <v>0</v>
      </c>
      <c r="AE532" s="235"/>
      <c r="AF532" s="234"/>
      <c r="AG532" s="201">
        <f t="shared" si="422"/>
        <v>0</v>
      </c>
      <c r="AH532" s="235"/>
      <c r="AI532" s="229"/>
      <c r="AJ532" s="391" t="e">
        <f>SUM(J525:J536,M525:M536,P525:P536,S525:S536,V525:V536)+SUM(#REF!,#REF!,#REF!,#REF!,#REF!,#REF!,#REF!,#REF!,#REF!,#REF!,#REF!,#REF!,#REF!,#REF!,#REF!,#REF!,#REF!,#REF!)</f>
        <v>#REF!</v>
      </c>
    </row>
    <row r="533" spans="1:36" ht="14.45" hidden="1" customHeight="1">
      <c r="A533" s="359"/>
      <c r="B533" s="367"/>
      <c r="C533" s="361"/>
      <c r="D533" s="389"/>
      <c r="E533" s="365"/>
      <c r="F533" s="367"/>
      <c r="G533" s="222" t="s">
        <v>38</v>
      </c>
      <c r="H533" s="234"/>
      <c r="I533" s="201">
        <f t="shared" si="414"/>
        <v>0</v>
      </c>
      <c r="J533" s="235"/>
      <c r="K533" s="234"/>
      <c r="L533" s="201">
        <f t="shared" si="415"/>
        <v>0</v>
      </c>
      <c r="M533" s="235"/>
      <c r="N533" s="234"/>
      <c r="O533" s="201">
        <f t="shared" si="416"/>
        <v>0</v>
      </c>
      <c r="P533" s="235"/>
      <c r="Q533" s="234"/>
      <c r="R533" s="201">
        <f t="shared" si="417"/>
        <v>0</v>
      </c>
      <c r="S533" s="235"/>
      <c r="T533" s="234"/>
      <c r="U533" s="201">
        <f t="shared" si="418"/>
        <v>0</v>
      </c>
      <c r="V533" s="235"/>
      <c r="W533" s="234"/>
      <c r="X533" s="201">
        <f t="shared" si="419"/>
        <v>0</v>
      </c>
      <c r="Y533" s="254"/>
      <c r="Z533" s="234"/>
      <c r="AA533" s="201">
        <f t="shared" si="420"/>
        <v>0</v>
      </c>
      <c r="AB533" s="235"/>
      <c r="AC533" s="234"/>
      <c r="AD533" s="201">
        <f t="shared" si="421"/>
        <v>0</v>
      </c>
      <c r="AE533" s="235"/>
      <c r="AF533" s="234"/>
      <c r="AG533" s="201">
        <f t="shared" si="422"/>
        <v>0</v>
      </c>
      <c r="AH533" s="235"/>
      <c r="AI533" s="229"/>
      <c r="AJ533" s="391"/>
    </row>
    <row r="534" spans="1:36" ht="14.45" hidden="1" customHeight="1">
      <c r="A534" s="359"/>
      <c r="B534" s="367"/>
      <c r="C534" s="361"/>
      <c r="D534" s="389"/>
      <c r="E534" s="365"/>
      <c r="F534" s="367"/>
      <c r="G534" s="222" t="s">
        <v>39</v>
      </c>
      <c r="H534" s="234"/>
      <c r="I534" s="201">
        <f t="shared" si="414"/>
        <v>0</v>
      </c>
      <c r="J534" s="235"/>
      <c r="K534" s="234"/>
      <c r="L534" s="201">
        <f t="shared" si="415"/>
        <v>0</v>
      </c>
      <c r="M534" s="235"/>
      <c r="N534" s="234"/>
      <c r="O534" s="201">
        <f t="shared" si="416"/>
        <v>0</v>
      </c>
      <c r="P534" s="235"/>
      <c r="Q534" s="234"/>
      <c r="R534" s="201">
        <f t="shared" si="417"/>
        <v>0</v>
      </c>
      <c r="S534" s="235"/>
      <c r="T534" s="234"/>
      <c r="U534" s="201">
        <f t="shared" si="418"/>
        <v>0</v>
      </c>
      <c r="V534" s="235"/>
      <c r="W534" s="234"/>
      <c r="X534" s="201">
        <f t="shared" si="419"/>
        <v>0</v>
      </c>
      <c r="Y534" s="254"/>
      <c r="Z534" s="234"/>
      <c r="AA534" s="201">
        <f t="shared" si="420"/>
        <v>0</v>
      </c>
      <c r="AB534" s="235"/>
      <c r="AC534" s="234"/>
      <c r="AD534" s="201">
        <f t="shared" si="421"/>
        <v>0</v>
      </c>
      <c r="AE534" s="235"/>
      <c r="AF534" s="234"/>
      <c r="AG534" s="201">
        <f t="shared" si="422"/>
        <v>0</v>
      </c>
      <c r="AH534" s="235"/>
      <c r="AI534" s="229"/>
      <c r="AJ534" s="211" t="s">
        <v>40</v>
      </c>
    </row>
    <row r="535" spans="1:36" ht="14.45" hidden="1" customHeight="1">
      <c r="A535" s="359"/>
      <c r="B535" s="367"/>
      <c r="C535" s="361"/>
      <c r="D535" s="389"/>
      <c r="E535" s="365"/>
      <c r="F535" s="367"/>
      <c r="G535" s="222" t="s">
        <v>41</v>
      </c>
      <c r="H535" s="234"/>
      <c r="I535" s="201">
        <f t="shared" si="414"/>
        <v>0</v>
      </c>
      <c r="J535" s="235"/>
      <c r="K535" s="234"/>
      <c r="L535" s="201">
        <f t="shared" si="415"/>
        <v>0</v>
      </c>
      <c r="M535" s="235"/>
      <c r="N535" s="234"/>
      <c r="O535" s="201">
        <f t="shared" si="416"/>
        <v>0</v>
      </c>
      <c r="P535" s="235"/>
      <c r="Q535" s="234"/>
      <c r="R535" s="201">
        <f t="shared" si="417"/>
        <v>0</v>
      </c>
      <c r="S535" s="235"/>
      <c r="T535" s="234"/>
      <c r="U535" s="201">
        <f t="shared" si="418"/>
        <v>0</v>
      </c>
      <c r="V535" s="235"/>
      <c r="W535" s="234"/>
      <c r="X535" s="201">
        <f t="shared" si="419"/>
        <v>0</v>
      </c>
      <c r="Y535" s="254"/>
      <c r="Z535" s="234"/>
      <c r="AA535" s="201">
        <f t="shared" si="420"/>
        <v>0</v>
      </c>
      <c r="AB535" s="235"/>
      <c r="AC535" s="234"/>
      <c r="AD535" s="201">
        <f t="shared" si="421"/>
        <v>0</v>
      </c>
      <c r="AE535" s="235"/>
      <c r="AF535" s="234"/>
      <c r="AG535" s="201">
        <f t="shared" si="422"/>
        <v>0</v>
      </c>
      <c r="AH535" s="235"/>
      <c r="AI535" s="229"/>
      <c r="AJ535" s="393" t="e">
        <f>AJ532/AJ526</f>
        <v>#REF!</v>
      </c>
    </row>
    <row r="536" spans="1:36" ht="15" hidden="1" customHeight="1">
      <c r="A536" s="359"/>
      <c r="B536" s="367"/>
      <c r="C536" s="361"/>
      <c r="D536" s="389"/>
      <c r="E536" s="365"/>
      <c r="F536" s="367"/>
      <c r="G536" s="222" t="s">
        <v>42</v>
      </c>
      <c r="H536" s="234"/>
      <c r="I536" s="201">
        <f t="shared" si="414"/>
        <v>0</v>
      </c>
      <c r="J536" s="235"/>
      <c r="K536" s="234"/>
      <c r="L536" s="201">
        <f t="shared" si="415"/>
        <v>0</v>
      </c>
      <c r="M536" s="235"/>
      <c r="N536" s="234"/>
      <c r="O536" s="201">
        <f t="shared" si="416"/>
        <v>0</v>
      </c>
      <c r="P536" s="235"/>
      <c r="Q536" s="234"/>
      <c r="R536" s="201">
        <f t="shared" si="417"/>
        <v>0</v>
      </c>
      <c r="S536" s="235"/>
      <c r="T536" s="234"/>
      <c r="U536" s="201">
        <f t="shared" si="418"/>
        <v>0</v>
      </c>
      <c r="V536" s="235"/>
      <c r="W536" s="234"/>
      <c r="X536" s="201">
        <f t="shared" si="419"/>
        <v>0</v>
      </c>
      <c r="Y536" s="254"/>
      <c r="Z536" s="234"/>
      <c r="AA536" s="201">
        <f t="shared" si="420"/>
        <v>0</v>
      </c>
      <c r="AB536" s="235"/>
      <c r="AC536" s="234"/>
      <c r="AD536" s="201">
        <f t="shared" si="421"/>
        <v>0</v>
      </c>
      <c r="AE536" s="235"/>
      <c r="AF536" s="234"/>
      <c r="AG536" s="201">
        <f t="shared" si="422"/>
        <v>0</v>
      </c>
      <c r="AH536" s="235"/>
      <c r="AI536" s="229"/>
      <c r="AJ536" s="393"/>
    </row>
    <row r="537" spans="1:36" ht="15" hidden="1" customHeight="1">
      <c r="A537" s="354" t="s">
        <v>17</v>
      </c>
      <c r="B537" s="356" t="s">
        <v>13</v>
      </c>
      <c r="C537" s="356" t="s">
        <v>14</v>
      </c>
      <c r="D537" s="356" t="s">
        <v>157</v>
      </c>
      <c r="E537" s="356" t="s">
        <v>16</v>
      </c>
      <c r="F537" s="348" t="s">
        <v>17</v>
      </c>
      <c r="G537" s="358" t="s">
        <v>18</v>
      </c>
      <c r="H537" s="352" t="s">
        <v>19</v>
      </c>
      <c r="I537" s="348" t="s">
        <v>20</v>
      </c>
      <c r="J537" s="350" t="s">
        <v>21</v>
      </c>
      <c r="K537" s="352" t="s">
        <v>19</v>
      </c>
      <c r="L537" s="348" t="s">
        <v>20</v>
      </c>
      <c r="M537" s="350" t="s">
        <v>21</v>
      </c>
      <c r="N537" s="352" t="s">
        <v>19</v>
      </c>
      <c r="O537" s="348" t="s">
        <v>20</v>
      </c>
      <c r="P537" s="350" t="s">
        <v>21</v>
      </c>
      <c r="Q537" s="352" t="s">
        <v>19</v>
      </c>
      <c r="R537" s="348" t="s">
        <v>20</v>
      </c>
      <c r="S537" s="350" t="s">
        <v>21</v>
      </c>
      <c r="T537" s="352" t="s">
        <v>19</v>
      </c>
      <c r="U537" s="348" t="s">
        <v>20</v>
      </c>
      <c r="V537" s="350" t="s">
        <v>21</v>
      </c>
      <c r="W537" s="352" t="s">
        <v>19</v>
      </c>
      <c r="X537" s="348" t="s">
        <v>20</v>
      </c>
      <c r="Y537" s="370" t="s">
        <v>21</v>
      </c>
      <c r="Z537" s="352" t="s">
        <v>19</v>
      </c>
      <c r="AA537" s="348" t="s">
        <v>20</v>
      </c>
      <c r="AB537" s="350" t="s">
        <v>21</v>
      </c>
      <c r="AC537" s="352" t="s">
        <v>19</v>
      </c>
      <c r="AD537" s="348" t="s">
        <v>20</v>
      </c>
      <c r="AE537" s="350" t="s">
        <v>21</v>
      </c>
      <c r="AF537" s="352" t="s">
        <v>19</v>
      </c>
      <c r="AG537" s="348" t="s">
        <v>20</v>
      </c>
      <c r="AH537" s="350" t="s">
        <v>21</v>
      </c>
      <c r="AI537" s="372" t="s">
        <v>19</v>
      </c>
      <c r="AJ537" s="380" t="s">
        <v>22</v>
      </c>
    </row>
    <row r="538" spans="1:36" ht="15" hidden="1" customHeight="1">
      <c r="A538" s="354"/>
      <c r="B538" s="356"/>
      <c r="C538" s="356"/>
      <c r="D538" s="356"/>
      <c r="E538" s="356"/>
      <c r="F538" s="348"/>
      <c r="G538" s="358"/>
      <c r="H538" s="352"/>
      <c r="I538" s="348"/>
      <c r="J538" s="350"/>
      <c r="K538" s="352"/>
      <c r="L538" s="348"/>
      <c r="M538" s="350"/>
      <c r="N538" s="352"/>
      <c r="O538" s="348"/>
      <c r="P538" s="350"/>
      <c r="Q538" s="352"/>
      <c r="R538" s="348"/>
      <c r="S538" s="350"/>
      <c r="T538" s="352"/>
      <c r="U538" s="348"/>
      <c r="V538" s="350"/>
      <c r="W538" s="352"/>
      <c r="X538" s="348"/>
      <c r="Y538" s="370"/>
      <c r="Z538" s="352"/>
      <c r="AA538" s="348"/>
      <c r="AB538" s="350"/>
      <c r="AC538" s="352"/>
      <c r="AD538" s="348"/>
      <c r="AE538" s="350"/>
      <c r="AF538" s="352"/>
      <c r="AG538" s="348"/>
      <c r="AH538" s="350"/>
      <c r="AI538" s="372"/>
      <c r="AJ538" s="380"/>
    </row>
    <row r="539" spans="1:36" ht="15" hidden="1" customHeight="1">
      <c r="A539" s="359" t="s">
        <v>208</v>
      </c>
      <c r="B539" s="367" t="s">
        <v>297</v>
      </c>
      <c r="C539" s="361">
        <v>2626</v>
      </c>
      <c r="D539" s="389"/>
      <c r="E539" s="365" t="s">
        <v>298</v>
      </c>
      <c r="F539" s="367" t="s">
        <v>208</v>
      </c>
      <c r="G539" s="222" t="s">
        <v>27</v>
      </c>
      <c r="H539" s="234"/>
      <c r="I539" s="201">
        <f t="shared" ref="I539:I550" si="423">H539-J539</f>
        <v>0</v>
      </c>
      <c r="J539" s="235"/>
      <c r="K539" s="234"/>
      <c r="L539" s="201">
        <f t="shared" ref="L539:L550" si="424">K539-M539</f>
        <v>0</v>
      </c>
      <c r="M539" s="235"/>
      <c r="N539" s="234"/>
      <c r="O539" s="201">
        <f t="shared" ref="O539:O550" si="425">N539-P539</f>
        <v>0</v>
      </c>
      <c r="P539" s="235"/>
      <c r="Q539" s="234"/>
      <c r="R539" s="201">
        <f t="shared" ref="R539:R550" si="426">Q539-S539</f>
        <v>0</v>
      </c>
      <c r="S539" s="235"/>
      <c r="T539" s="234"/>
      <c r="U539" s="201">
        <f t="shared" ref="U539:U550" si="427">T539-V539</f>
        <v>0</v>
      </c>
      <c r="V539" s="235"/>
      <c r="W539" s="234"/>
      <c r="X539" s="201">
        <f t="shared" ref="X539:X550" si="428">W539-Y539</f>
        <v>0</v>
      </c>
      <c r="Y539" s="254"/>
      <c r="Z539" s="234"/>
      <c r="AA539" s="201">
        <f t="shared" ref="AA539:AA550" si="429">Z539-AB539</f>
        <v>0</v>
      </c>
      <c r="AB539" s="235"/>
      <c r="AC539" s="234"/>
      <c r="AD539" s="201">
        <f t="shared" ref="AD539:AD550" si="430">AC539-AE539</f>
        <v>0</v>
      </c>
      <c r="AE539" s="235"/>
      <c r="AF539" s="234"/>
      <c r="AG539" s="201">
        <f t="shared" ref="AG539:AG550" si="431">AF539-AH539</f>
        <v>0</v>
      </c>
      <c r="AH539" s="235"/>
      <c r="AI539" s="229"/>
      <c r="AJ539" s="209" t="s">
        <v>28</v>
      </c>
    </row>
    <row r="540" spans="1:36" ht="14.45" hidden="1" customHeight="1">
      <c r="A540" s="359"/>
      <c r="B540" s="367"/>
      <c r="C540" s="361"/>
      <c r="D540" s="389"/>
      <c r="E540" s="365"/>
      <c r="F540" s="367"/>
      <c r="G540" s="222" t="s">
        <v>29</v>
      </c>
      <c r="H540" s="234"/>
      <c r="I540" s="201">
        <f t="shared" si="423"/>
        <v>0</v>
      </c>
      <c r="J540" s="235"/>
      <c r="K540" s="234"/>
      <c r="L540" s="201">
        <f t="shared" si="424"/>
        <v>0</v>
      </c>
      <c r="M540" s="235"/>
      <c r="N540" s="234"/>
      <c r="O540" s="201">
        <f t="shared" si="425"/>
        <v>0</v>
      </c>
      <c r="P540" s="235"/>
      <c r="Q540" s="234"/>
      <c r="R540" s="201">
        <f t="shared" si="426"/>
        <v>0</v>
      </c>
      <c r="S540" s="235"/>
      <c r="T540" s="234"/>
      <c r="U540" s="201">
        <f t="shared" si="427"/>
        <v>0</v>
      </c>
      <c r="V540" s="235"/>
      <c r="W540" s="234"/>
      <c r="X540" s="201">
        <f t="shared" si="428"/>
        <v>0</v>
      </c>
      <c r="Y540" s="254"/>
      <c r="Z540" s="234"/>
      <c r="AA540" s="201">
        <f t="shared" si="429"/>
        <v>0</v>
      </c>
      <c r="AB540" s="235"/>
      <c r="AC540" s="234"/>
      <c r="AD540" s="201">
        <f t="shared" si="430"/>
        <v>0</v>
      </c>
      <c r="AE540" s="235"/>
      <c r="AF540" s="234"/>
      <c r="AG540" s="201">
        <f t="shared" si="431"/>
        <v>0</v>
      </c>
      <c r="AH540" s="235"/>
      <c r="AI540" s="229"/>
      <c r="AJ540" s="391" t="e">
        <f>SUM(H539:H550,K539:K550,N539:N550,Q539:Q550,T539:T550,AI539:AI550)+SUM(#REF!,#REF!,#REF!,#REF!,#REF!,#REF!,#REF!,#REF!,#REF!,#REF!,#REF!,#REF!,#REF!,#REF!,#REF!,#REF!,#REF!,#REF!,#REF!,#REF!)</f>
        <v>#REF!</v>
      </c>
    </row>
    <row r="541" spans="1:36" ht="14.45" hidden="1" customHeight="1">
      <c r="A541" s="359"/>
      <c r="B541" s="367"/>
      <c r="C541" s="361"/>
      <c r="D541" s="389"/>
      <c r="E541" s="365"/>
      <c r="F541" s="367"/>
      <c r="G541" s="222" t="s">
        <v>30</v>
      </c>
      <c r="H541" s="234"/>
      <c r="I541" s="201">
        <f t="shared" si="423"/>
        <v>0</v>
      </c>
      <c r="J541" s="235"/>
      <c r="K541" s="234"/>
      <c r="L541" s="201">
        <f t="shared" si="424"/>
        <v>0</v>
      </c>
      <c r="M541" s="235"/>
      <c r="N541" s="234"/>
      <c r="O541" s="201">
        <f t="shared" si="425"/>
        <v>0</v>
      </c>
      <c r="P541" s="235"/>
      <c r="Q541" s="234"/>
      <c r="R541" s="201">
        <f t="shared" si="426"/>
        <v>0</v>
      </c>
      <c r="S541" s="235"/>
      <c r="T541" s="234"/>
      <c r="U541" s="201">
        <f t="shared" si="427"/>
        <v>0</v>
      </c>
      <c r="V541" s="235"/>
      <c r="W541" s="234"/>
      <c r="X541" s="201">
        <f t="shared" si="428"/>
        <v>0</v>
      </c>
      <c r="Y541" s="254"/>
      <c r="Z541" s="234"/>
      <c r="AA541" s="201">
        <f t="shared" si="429"/>
        <v>0</v>
      </c>
      <c r="AB541" s="235"/>
      <c r="AC541" s="234"/>
      <c r="AD541" s="201">
        <f t="shared" si="430"/>
        <v>0</v>
      </c>
      <c r="AE541" s="235"/>
      <c r="AF541" s="234"/>
      <c r="AG541" s="201">
        <f t="shared" si="431"/>
        <v>0</v>
      </c>
      <c r="AH541" s="235"/>
      <c r="AI541" s="229"/>
      <c r="AJ541" s="391"/>
    </row>
    <row r="542" spans="1:36" ht="14.45" hidden="1" customHeight="1">
      <c r="A542" s="359"/>
      <c r="B542" s="367"/>
      <c r="C542" s="361"/>
      <c r="D542" s="389"/>
      <c r="E542" s="365"/>
      <c r="F542" s="367"/>
      <c r="G542" s="222" t="s">
        <v>31</v>
      </c>
      <c r="H542" s="234"/>
      <c r="I542" s="201">
        <f t="shared" si="423"/>
        <v>0</v>
      </c>
      <c r="J542" s="235"/>
      <c r="K542" s="234"/>
      <c r="L542" s="201">
        <f t="shared" si="424"/>
        <v>0</v>
      </c>
      <c r="M542" s="235"/>
      <c r="N542" s="234"/>
      <c r="O542" s="201">
        <f t="shared" si="425"/>
        <v>0</v>
      </c>
      <c r="P542" s="235"/>
      <c r="Q542" s="234"/>
      <c r="R542" s="201">
        <f t="shared" si="426"/>
        <v>0</v>
      </c>
      <c r="S542" s="235"/>
      <c r="T542" s="234"/>
      <c r="U542" s="201">
        <f t="shared" si="427"/>
        <v>0</v>
      </c>
      <c r="V542" s="235"/>
      <c r="W542" s="234"/>
      <c r="X542" s="201">
        <f t="shared" si="428"/>
        <v>0</v>
      </c>
      <c r="Y542" s="254"/>
      <c r="Z542" s="234"/>
      <c r="AA542" s="201">
        <f t="shared" si="429"/>
        <v>0</v>
      </c>
      <c r="AB542" s="235"/>
      <c r="AC542" s="234"/>
      <c r="AD542" s="201">
        <f t="shared" si="430"/>
        <v>0</v>
      </c>
      <c r="AE542" s="235"/>
      <c r="AF542" s="234"/>
      <c r="AG542" s="201">
        <f t="shared" si="431"/>
        <v>0</v>
      </c>
      <c r="AH542" s="235"/>
      <c r="AI542" s="229"/>
      <c r="AJ542" s="211" t="s">
        <v>32</v>
      </c>
    </row>
    <row r="543" spans="1:36" ht="14.45" hidden="1" customHeight="1">
      <c r="A543" s="359"/>
      <c r="B543" s="367"/>
      <c r="C543" s="361"/>
      <c r="D543" s="389"/>
      <c r="E543" s="365"/>
      <c r="F543" s="367"/>
      <c r="G543" s="222" t="s">
        <v>33</v>
      </c>
      <c r="H543" s="234"/>
      <c r="I543" s="201">
        <f t="shared" si="423"/>
        <v>0</v>
      </c>
      <c r="J543" s="235"/>
      <c r="K543" s="234"/>
      <c r="L543" s="201">
        <f t="shared" si="424"/>
        <v>0</v>
      </c>
      <c r="M543" s="235"/>
      <c r="N543" s="234"/>
      <c r="O543" s="201">
        <f t="shared" si="425"/>
        <v>0</v>
      </c>
      <c r="P543" s="235"/>
      <c r="Q543" s="234"/>
      <c r="R543" s="201">
        <f t="shared" si="426"/>
        <v>0</v>
      </c>
      <c r="S543" s="235"/>
      <c r="T543" s="234"/>
      <c r="U543" s="201">
        <f t="shared" si="427"/>
        <v>0</v>
      </c>
      <c r="V543" s="235"/>
      <c r="W543" s="234"/>
      <c r="X543" s="201">
        <f t="shared" si="428"/>
        <v>0</v>
      </c>
      <c r="Y543" s="254"/>
      <c r="Z543" s="234"/>
      <c r="AA543" s="201">
        <f t="shared" si="429"/>
        <v>0</v>
      </c>
      <c r="AB543" s="235"/>
      <c r="AC543" s="234"/>
      <c r="AD543" s="201">
        <f t="shared" si="430"/>
        <v>0</v>
      </c>
      <c r="AE543" s="235"/>
      <c r="AF543" s="234"/>
      <c r="AG543" s="201">
        <f t="shared" si="431"/>
        <v>0</v>
      </c>
      <c r="AH543" s="235"/>
      <c r="AI543" s="229"/>
      <c r="AJ543" s="391">
        <f>SUM(I539:I550,L539:L550,O539:O550,R539:R550,U539:U550)</f>
        <v>0</v>
      </c>
    </row>
    <row r="544" spans="1:36" ht="14.45" hidden="1" customHeight="1">
      <c r="A544" s="359"/>
      <c r="B544" s="367"/>
      <c r="C544" s="361"/>
      <c r="D544" s="389"/>
      <c r="E544" s="365"/>
      <c r="F544" s="367"/>
      <c r="G544" s="222" t="s">
        <v>34</v>
      </c>
      <c r="H544" s="234"/>
      <c r="I544" s="201">
        <f t="shared" si="423"/>
        <v>0</v>
      </c>
      <c r="J544" s="235"/>
      <c r="K544" s="234"/>
      <c r="L544" s="201">
        <f t="shared" si="424"/>
        <v>0</v>
      </c>
      <c r="M544" s="235"/>
      <c r="N544" s="234"/>
      <c r="O544" s="201">
        <f t="shared" si="425"/>
        <v>0</v>
      </c>
      <c r="P544" s="235"/>
      <c r="Q544" s="234"/>
      <c r="R544" s="201">
        <f t="shared" si="426"/>
        <v>0</v>
      </c>
      <c r="S544" s="235"/>
      <c r="T544" s="234"/>
      <c r="U544" s="201">
        <f t="shared" si="427"/>
        <v>0</v>
      </c>
      <c r="V544" s="235"/>
      <c r="W544" s="234"/>
      <c r="X544" s="201">
        <f t="shared" si="428"/>
        <v>0</v>
      </c>
      <c r="Y544" s="254"/>
      <c r="Z544" s="234"/>
      <c r="AA544" s="201">
        <f t="shared" si="429"/>
        <v>0</v>
      </c>
      <c r="AB544" s="235"/>
      <c r="AC544" s="234"/>
      <c r="AD544" s="201">
        <f t="shared" si="430"/>
        <v>0</v>
      </c>
      <c r="AE544" s="235"/>
      <c r="AF544" s="234"/>
      <c r="AG544" s="201">
        <f t="shared" si="431"/>
        <v>0</v>
      </c>
      <c r="AH544" s="235"/>
      <c r="AI544" s="229"/>
      <c r="AJ544" s="391"/>
    </row>
    <row r="545" spans="1:36" ht="14.45" hidden="1" customHeight="1">
      <c r="A545" s="359"/>
      <c r="B545" s="367"/>
      <c r="C545" s="361"/>
      <c r="D545" s="389"/>
      <c r="E545" s="365"/>
      <c r="F545" s="367"/>
      <c r="G545" s="222" t="s">
        <v>35</v>
      </c>
      <c r="H545" s="234"/>
      <c r="I545" s="201">
        <f t="shared" si="423"/>
        <v>0</v>
      </c>
      <c r="J545" s="235"/>
      <c r="K545" s="234"/>
      <c r="L545" s="201">
        <f t="shared" si="424"/>
        <v>0</v>
      </c>
      <c r="M545" s="235"/>
      <c r="N545" s="234"/>
      <c r="O545" s="201">
        <f t="shared" si="425"/>
        <v>0</v>
      </c>
      <c r="P545" s="235"/>
      <c r="Q545" s="234"/>
      <c r="R545" s="201">
        <f t="shared" si="426"/>
        <v>0</v>
      </c>
      <c r="S545" s="235"/>
      <c r="T545" s="234"/>
      <c r="U545" s="201">
        <f t="shared" si="427"/>
        <v>0</v>
      </c>
      <c r="V545" s="235"/>
      <c r="W545" s="234"/>
      <c r="X545" s="201">
        <f t="shared" si="428"/>
        <v>0</v>
      </c>
      <c r="Y545" s="254"/>
      <c r="Z545" s="234"/>
      <c r="AA545" s="201">
        <f t="shared" si="429"/>
        <v>0</v>
      </c>
      <c r="AB545" s="235"/>
      <c r="AC545" s="234"/>
      <c r="AD545" s="201">
        <f t="shared" si="430"/>
        <v>0</v>
      </c>
      <c r="AE545" s="235"/>
      <c r="AF545" s="234"/>
      <c r="AG545" s="201">
        <f t="shared" si="431"/>
        <v>0</v>
      </c>
      <c r="AH545" s="235"/>
      <c r="AI545" s="229"/>
      <c r="AJ545" s="211" t="s">
        <v>36</v>
      </c>
    </row>
    <row r="546" spans="1:36" ht="14.45" hidden="1" customHeight="1">
      <c r="A546" s="359"/>
      <c r="B546" s="367"/>
      <c r="C546" s="361"/>
      <c r="D546" s="389"/>
      <c r="E546" s="365"/>
      <c r="F546" s="367"/>
      <c r="G546" s="222" t="s">
        <v>37</v>
      </c>
      <c r="H546" s="234"/>
      <c r="I546" s="201">
        <f t="shared" si="423"/>
        <v>0</v>
      </c>
      <c r="J546" s="235"/>
      <c r="K546" s="234"/>
      <c r="L546" s="201">
        <f t="shared" si="424"/>
        <v>0</v>
      </c>
      <c r="M546" s="235"/>
      <c r="N546" s="234"/>
      <c r="O546" s="201">
        <f t="shared" si="425"/>
        <v>0</v>
      </c>
      <c r="P546" s="235"/>
      <c r="Q546" s="234"/>
      <c r="R546" s="201">
        <f t="shared" si="426"/>
        <v>0</v>
      </c>
      <c r="S546" s="235"/>
      <c r="T546" s="234"/>
      <c r="U546" s="201">
        <f t="shared" si="427"/>
        <v>0</v>
      </c>
      <c r="V546" s="235"/>
      <c r="W546" s="234"/>
      <c r="X546" s="201">
        <f t="shared" si="428"/>
        <v>0</v>
      </c>
      <c r="Y546" s="254"/>
      <c r="Z546" s="234"/>
      <c r="AA546" s="201">
        <f t="shared" si="429"/>
        <v>0</v>
      </c>
      <c r="AB546" s="235"/>
      <c r="AC546" s="234"/>
      <c r="AD546" s="201">
        <f t="shared" si="430"/>
        <v>0</v>
      </c>
      <c r="AE546" s="235"/>
      <c r="AF546" s="234"/>
      <c r="AG546" s="201">
        <f t="shared" si="431"/>
        <v>0</v>
      </c>
      <c r="AH546" s="235"/>
      <c r="AI546" s="229"/>
      <c r="AJ546" s="391" t="e">
        <f>SUM(J539:J550,M539:M550,P539:P550,S539:S550,V539:V550)+SUM(#REF!,#REF!,#REF!,#REF!,#REF!,#REF!,#REF!,#REF!,#REF!,#REF!,#REF!,#REF!,#REF!,#REF!,#REF!,#REF!,#REF!,#REF!)</f>
        <v>#REF!</v>
      </c>
    </row>
    <row r="547" spans="1:36" ht="14.45" hidden="1" customHeight="1">
      <c r="A547" s="359"/>
      <c r="B547" s="367"/>
      <c r="C547" s="361"/>
      <c r="D547" s="389"/>
      <c r="E547" s="365"/>
      <c r="F547" s="367"/>
      <c r="G547" s="222" t="s">
        <v>38</v>
      </c>
      <c r="H547" s="234"/>
      <c r="I547" s="201">
        <f t="shared" si="423"/>
        <v>0</v>
      </c>
      <c r="J547" s="235"/>
      <c r="K547" s="234"/>
      <c r="L547" s="201">
        <f t="shared" si="424"/>
        <v>0</v>
      </c>
      <c r="M547" s="235"/>
      <c r="N547" s="234"/>
      <c r="O547" s="201">
        <f t="shared" si="425"/>
        <v>0</v>
      </c>
      <c r="P547" s="235"/>
      <c r="Q547" s="234"/>
      <c r="R547" s="201">
        <f t="shared" si="426"/>
        <v>0</v>
      </c>
      <c r="S547" s="235"/>
      <c r="T547" s="234"/>
      <c r="U547" s="201">
        <f t="shared" si="427"/>
        <v>0</v>
      </c>
      <c r="V547" s="235"/>
      <c r="W547" s="234"/>
      <c r="X547" s="201">
        <f t="shared" si="428"/>
        <v>0</v>
      </c>
      <c r="Y547" s="254"/>
      <c r="Z547" s="234"/>
      <c r="AA547" s="201">
        <f t="shared" si="429"/>
        <v>0</v>
      </c>
      <c r="AB547" s="235"/>
      <c r="AC547" s="234"/>
      <c r="AD547" s="201">
        <f t="shared" si="430"/>
        <v>0</v>
      </c>
      <c r="AE547" s="235"/>
      <c r="AF547" s="234"/>
      <c r="AG547" s="201">
        <f t="shared" si="431"/>
        <v>0</v>
      </c>
      <c r="AH547" s="235"/>
      <c r="AI547" s="229"/>
      <c r="AJ547" s="391"/>
    </row>
    <row r="548" spans="1:36" ht="14.45" hidden="1" customHeight="1">
      <c r="A548" s="359"/>
      <c r="B548" s="367"/>
      <c r="C548" s="361"/>
      <c r="D548" s="389"/>
      <c r="E548" s="365"/>
      <c r="F548" s="367"/>
      <c r="G548" s="222" t="s">
        <v>39</v>
      </c>
      <c r="H548" s="234"/>
      <c r="I548" s="201">
        <f t="shared" si="423"/>
        <v>0</v>
      </c>
      <c r="J548" s="235"/>
      <c r="K548" s="234"/>
      <c r="L548" s="201">
        <f t="shared" si="424"/>
        <v>0</v>
      </c>
      <c r="M548" s="235"/>
      <c r="N548" s="234"/>
      <c r="O548" s="201">
        <f t="shared" si="425"/>
        <v>0</v>
      </c>
      <c r="P548" s="235"/>
      <c r="Q548" s="234"/>
      <c r="R548" s="201">
        <f t="shared" si="426"/>
        <v>0</v>
      </c>
      <c r="S548" s="235"/>
      <c r="T548" s="234"/>
      <c r="U548" s="201">
        <f t="shared" si="427"/>
        <v>0</v>
      </c>
      <c r="V548" s="235"/>
      <c r="W548" s="234"/>
      <c r="X548" s="201">
        <f t="shared" si="428"/>
        <v>0</v>
      </c>
      <c r="Y548" s="254"/>
      <c r="Z548" s="234"/>
      <c r="AA548" s="201">
        <f t="shared" si="429"/>
        <v>0</v>
      </c>
      <c r="AB548" s="235"/>
      <c r="AC548" s="234"/>
      <c r="AD548" s="201">
        <f t="shared" si="430"/>
        <v>0</v>
      </c>
      <c r="AE548" s="235"/>
      <c r="AF548" s="234"/>
      <c r="AG548" s="201">
        <f t="shared" si="431"/>
        <v>0</v>
      </c>
      <c r="AH548" s="235"/>
      <c r="AI548" s="229"/>
      <c r="AJ548" s="211" t="s">
        <v>40</v>
      </c>
    </row>
    <row r="549" spans="1:36" ht="14.45" hidden="1" customHeight="1">
      <c r="A549" s="359"/>
      <c r="B549" s="367"/>
      <c r="C549" s="361"/>
      <c r="D549" s="389"/>
      <c r="E549" s="365"/>
      <c r="F549" s="367"/>
      <c r="G549" s="222" t="s">
        <v>41</v>
      </c>
      <c r="H549" s="234"/>
      <c r="I549" s="201">
        <f t="shared" si="423"/>
        <v>0</v>
      </c>
      <c r="J549" s="235"/>
      <c r="K549" s="234"/>
      <c r="L549" s="201">
        <f t="shared" si="424"/>
        <v>0</v>
      </c>
      <c r="M549" s="235"/>
      <c r="N549" s="234"/>
      <c r="O549" s="201">
        <f t="shared" si="425"/>
        <v>0</v>
      </c>
      <c r="P549" s="235"/>
      <c r="Q549" s="234"/>
      <c r="R549" s="201">
        <f t="shared" si="426"/>
        <v>0</v>
      </c>
      <c r="S549" s="235"/>
      <c r="T549" s="234"/>
      <c r="U549" s="201">
        <f t="shared" si="427"/>
        <v>0</v>
      </c>
      <c r="V549" s="235"/>
      <c r="W549" s="234"/>
      <c r="X549" s="201">
        <f t="shared" si="428"/>
        <v>0</v>
      </c>
      <c r="Y549" s="254"/>
      <c r="Z549" s="234"/>
      <c r="AA549" s="201">
        <f t="shared" si="429"/>
        <v>0</v>
      </c>
      <c r="AB549" s="235"/>
      <c r="AC549" s="234"/>
      <c r="AD549" s="201">
        <f t="shared" si="430"/>
        <v>0</v>
      </c>
      <c r="AE549" s="235"/>
      <c r="AF549" s="234"/>
      <c r="AG549" s="201">
        <f t="shared" si="431"/>
        <v>0</v>
      </c>
      <c r="AH549" s="235"/>
      <c r="AI549" s="229"/>
      <c r="AJ549" s="393" t="e">
        <f>AJ546/AJ540</f>
        <v>#REF!</v>
      </c>
    </row>
    <row r="550" spans="1:36" ht="15" hidden="1" customHeight="1" thickBot="1">
      <c r="A550" s="396"/>
      <c r="B550" s="400"/>
      <c r="C550" s="397"/>
      <c r="D550" s="408"/>
      <c r="E550" s="399"/>
      <c r="F550" s="400"/>
      <c r="G550" s="224" t="s">
        <v>42</v>
      </c>
      <c r="H550" s="238"/>
      <c r="I550" s="202">
        <f t="shared" si="423"/>
        <v>0</v>
      </c>
      <c r="J550" s="239"/>
      <c r="K550" s="238"/>
      <c r="L550" s="202">
        <f t="shared" si="424"/>
        <v>0</v>
      </c>
      <c r="M550" s="239"/>
      <c r="N550" s="238"/>
      <c r="O550" s="202">
        <f t="shared" si="425"/>
        <v>0</v>
      </c>
      <c r="P550" s="239"/>
      <c r="Q550" s="238"/>
      <c r="R550" s="202">
        <f t="shared" si="426"/>
        <v>0</v>
      </c>
      <c r="S550" s="239"/>
      <c r="T550" s="238"/>
      <c r="U550" s="202">
        <f t="shared" si="427"/>
        <v>0</v>
      </c>
      <c r="V550" s="239"/>
      <c r="W550" s="238"/>
      <c r="X550" s="202">
        <f t="shared" si="428"/>
        <v>0</v>
      </c>
      <c r="Y550" s="256"/>
      <c r="Z550" s="238"/>
      <c r="AA550" s="202">
        <f t="shared" si="429"/>
        <v>0</v>
      </c>
      <c r="AB550" s="239"/>
      <c r="AC550" s="238"/>
      <c r="AD550" s="202">
        <f t="shared" si="430"/>
        <v>0</v>
      </c>
      <c r="AE550" s="239"/>
      <c r="AF550" s="238"/>
      <c r="AG550" s="202">
        <f t="shared" si="431"/>
        <v>0</v>
      </c>
      <c r="AH550" s="239"/>
      <c r="AI550" s="231"/>
      <c r="AJ550" s="413"/>
    </row>
    <row r="551" spans="1:36" ht="15" customHeight="1">
      <c r="A551" s="353" t="s">
        <v>17</v>
      </c>
      <c r="B551" s="355" t="s">
        <v>13</v>
      </c>
      <c r="C551" s="355" t="s">
        <v>14</v>
      </c>
      <c r="D551" s="355" t="s">
        <v>157</v>
      </c>
      <c r="E551" s="355" t="s">
        <v>16</v>
      </c>
      <c r="F551" s="347" t="s">
        <v>17</v>
      </c>
      <c r="G551" s="357" t="s">
        <v>18</v>
      </c>
      <c r="H551" s="351" t="s">
        <v>19</v>
      </c>
      <c r="I551" s="347" t="s">
        <v>20</v>
      </c>
      <c r="J551" s="349" t="s">
        <v>21</v>
      </c>
      <c r="K551" s="351" t="s">
        <v>19</v>
      </c>
      <c r="L551" s="347" t="s">
        <v>20</v>
      </c>
      <c r="M551" s="349" t="s">
        <v>21</v>
      </c>
      <c r="N551" s="351" t="s">
        <v>19</v>
      </c>
      <c r="O551" s="347" t="s">
        <v>20</v>
      </c>
      <c r="P551" s="349" t="s">
        <v>21</v>
      </c>
      <c r="Q551" s="351" t="s">
        <v>19</v>
      </c>
      <c r="R551" s="347" t="s">
        <v>20</v>
      </c>
      <c r="S551" s="349" t="s">
        <v>21</v>
      </c>
      <c r="T551" s="351" t="s">
        <v>19</v>
      </c>
      <c r="U551" s="347" t="s">
        <v>20</v>
      </c>
      <c r="V551" s="349" t="s">
        <v>21</v>
      </c>
      <c r="W551" s="351" t="s">
        <v>19</v>
      </c>
      <c r="X551" s="347" t="s">
        <v>20</v>
      </c>
      <c r="Y551" s="369" t="s">
        <v>21</v>
      </c>
      <c r="Z551" s="351" t="s">
        <v>19</v>
      </c>
      <c r="AA551" s="347" t="s">
        <v>20</v>
      </c>
      <c r="AB551" s="349" t="s">
        <v>21</v>
      </c>
      <c r="AC551" s="351" t="s">
        <v>19</v>
      </c>
      <c r="AD551" s="347" t="s">
        <v>20</v>
      </c>
      <c r="AE551" s="349" t="s">
        <v>21</v>
      </c>
      <c r="AF551" s="351" t="s">
        <v>19</v>
      </c>
      <c r="AG551" s="347" t="s">
        <v>20</v>
      </c>
      <c r="AH551" s="349" t="s">
        <v>21</v>
      </c>
      <c r="AI551" s="371" t="s">
        <v>19</v>
      </c>
      <c r="AJ551" s="379" t="s">
        <v>22</v>
      </c>
    </row>
    <row r="552" spans="1:36" ht="15" customHeight="1">
      <c r="A552" s="354"/>
      <c r="B552" s="356"/>
      <c r="C552" s="356"/>
      <c r="D552" s="356"/>
      <c r="E552" s="356"/>
      <c r="F552" s="348"/>
      <c r="G552" s="358"/>
      <c r="H552" s="352"/>
      <c r="I552" s="348"/>
      <c r="J552" s="350"/>
      <c r="K552" s="352"/>
      <c r="L552" s="348"/>
      <c r="M552" s="350"/>
      <c r="N552" s="352"/>
      <c r="O552" s="348"/>
      <c r="P552" s="350"/>
      <c r="Q552" s="352"/>
      <c r="R552" s="348"/>
      <c r="S552" s="350"/>
      <c r="T552" s="352"/>
      <c r="U552" s="348"/>
      <c r="V552" s="350"/>
      <c r="W552" s="352"/>
      <c r="X552" s="348"/>
      <c r="Y552" s="370"/>
      <c r="Z552" s="352"/>
      <c r="AA552" s="348"/>
      <c r="AB552" s="350"/>
      <c r="AC552" s="352"/>
      <c r="AD552" s="348"/>
      <c r="AE552" s="350"/>
      <c r="AF552" s="352"/>
      <c r="AG552" s="348"/>
      <c r="AH552" s="350"/>
      <c r="AI552" s="372"/>
      <c r="AJ552" s="380"/>
    </row>
    <row r="553" spans="1:36" ht="15" customHeight="1">
      <c r="A553" s="359" t="s">
        <v>208</v>
      </c>
      <c r="B553" s="367" t="s">
        <v>299</v>
      </c>
      <c r="C553" s="361">
        <v>2627</v>
      </c>
      <c r="D553" s="389"/>
      <c r="E553" s="365" t="s">
        <v>300</v>
      </c>
      <c r="F553" s="367" t="s">
        <v>208</v>
      </c>
      <c r="G553" s="222" t="s">
        <v>27</v>
      </c>
      <c r="H553" s="234"/>
      <c r="I553" s="201">
        <f t="shared" ref="I553:I561" si="432">H553-J553</f>
        <v>0</v>
      </c>
      <c r="J553" s="235"/>
      <c r="K553" s="234"/>
      <c r="L553" s="201">
        <f t="shared" ref="L553:L561" si="433">K553-M553</f>
        <v>0</v>
      </c>
      <c r="M553" s="235"/>
      <c r="N553" s="234"/>
      <c r="O553" s="201">
        <f t="shared" ref="O553:O561" si="434">N553-P553</f>
        <v>0</v>
      </c>
      <c r="P553" s="235"/>
      <c r="Q553" s="234"/>
      <c r="R553" s="201">
        <f t="shared" ref="R553:R561" si="435">Q553-S553</f>
        <v>0</v>
      </c>
      <c r="S553" s="235"/>
      <c r="T553" s="234"/>
      <c r="U553" s="201">
        <f t="shared" ref="U553:U561" si="436">T553-V553</f>
        <v>0</v>
      </c>
      <c r="V553" s="235"/>
      <c r="W553" s="234"/>
      <c r="X553" s="201">
        <f t="shared" ref="X553:X561" si="437">W553-Y553</f>
        <v>0</v>
      </c>
      <c r="Y553" s="254"/>
      <c r="Z553" s="234"/>
      <c r="AA553" s="201">
        <f t="shared" ref="AA553:AA561" si="438">Z553-AB553</f>
        <v>0</v>
      </c>
      <c r="AB553" s="235"/>
      <c r="AC553" s="234"/>
      <c r="AD553" s="201">
        <f t="shared" ref="AD553:AD561" si="439">AC553-AE553</f>
        <v>0</v>
      </c>
      <c r="AE553" s="235"/>
      <c r="AF553" s="234"/>
      <c r="AG553" s="201">
        <f t="shared" ref="AG553:AG561" si="440">AF553-AH553</f>
        <v>0</v>
      </c>
      <c r="AH553" s="235"/>
      <c r="AI553" s="229"/>
      <c r="AJ553" s="203" t="s">
        <v>28</v>
      </c>
    </row>
    <row r="554" spans="1:36">
      <c r="A554" s="359"/>
      <c r="B554" s="367"/>
      <c r="C554" s="361"/>
      <c r="D554" s="389"/>
      <c r="E554" s="365"/>
      <c r="F554" s="367"/>
      <c r="G554" s="222" t="s">
        <v>29</v>
      </c>
      <c r="H554" s="234"/>
      <c r="I554" s="201">
        <f t="shared" si="432"/>
        <v>0</v>
      </c>
      <c r="J554" s="235"/>
      <c r="K554" s="234"/>
      <c r="L554" s="201">
        <f t="shared" si="433"/>
        <v>0</v>
      </c>
      <c r="M554" s="235"/>
      <c r="N554" s="234"/>
      <c r="O554" s="201">
        <f t="shared" si="434"/>
        <v>0</v>
      </c>
      <c r="P554" s="235"/>
      <c r="Q554" s="234"/>
      <c r="R554" s="201">
        <f t="shared" si="435"/>
        <v>0</v>
      </c>
      <c r="S554" s="235"/>
      <c r="T554" s="234"/>
      <c r="U554" s="201">
        <f t="shared" si="436"/>
        <v>0</v>
      </c>
      <c r="V554" s="235"/>
      <c r="W554" s="234"/>
      <c r="X554" s="201">
        <f t="shared" si="437"/>
        <v>0</v>
      </c>
      <c r="Y554" s="254"/>
      <c r="Z554" s="234"/>
      <c r="AA554" s="201">
        <f t="shared" si="438"/>
        <v>0</v>
      </c>
      <c r="AB554" s="235"/>
      <c r="AC554" s="234"/>
      <c r="AD554" s="201">
        <f t="shared" si="439"/>
        <v>0</v>
      </c>
      <c r="AE554" s="235"/>
      <c r="AF554" s="234"/>
      <c r="AG554" s="201">
        <f t="shared" si="440"/>
        <v>0</v>
      </c>
      <c r="AH554" s="235"/>
      <c r="AI554" s="229"/>
      <c r="AJ554" s="204">
        <f>SUM(H553:H561,K553:K561,N553:N561,Q553:Q561,T553:T561,W553:W561,Z553:Z561,AC553:AC561,AF553:AF561)</f>
        <v>1246287</v>
      </c>
    </row>
    <row r="555" spans="1:36">
      <c r="A555" s="359"/>
      <c r="B555" s="367"/>
      <c r="C555" s="361"/>
      <c r="D555" s="389"/>
      <c r="E555" s="365"/>
      <c r="F555" s="367"/>
      <c r="G555" s="222" t="s">
        <v>30</v>
      </c>
      <c r="H555" s="234"/>
      <c r="I555" s="201">
        <f t="shared" si="432"/>
        <v>0</v>
      </c>
      <c r="J555" s="235"/>
      <c r="K555" s="234"/>
      <c r="L555" s="201">
        <f t="shared" si="433"/>
        <v>0</v>
      </c>
      <c r="M555" s="235"/>
      <c r="N555" s="234"/>
      <c r="O555" s="201">
        <f t="shared" si="434"/>
        <v>0</v>
      </c>
      <c r="P555" s="235"/>
      <c r="Q555" s="234"/>
      <c r="R555" s="201">
        <f t="shared" si="435"/>
        <v>0</v>
      </c>
      <c r="S555" s="235"/>
      <c r="T555" s="234"/>
      <c r="U555" s="201">
        <f t="shared" si="436"/>
        <v>0</v>
      </c>
      <c r="V555" s="235"/>
      <c r="W555" s="234">
        <v>402435</v>
      </c>
      <c r="X555" s="201">
        <f t="shared" si="437"/>
        <v>402435</v>
      </c>
      <c r="Y555" s="254"/>
      <c r="Z555" s="234"/>
      <c r="AA555" s="201">
        <f t="shared" si="438"/>
        <v>0</v>
      </c>
      <c r="AB555" s="235"/>
      <c r="AC555" s="234"/>
      <c r="AD555" s="201">
        <f t="shared" si="439"/>
        <v>0</v>
      </c>
      <c r="AE555" s="235"/>
      <c r="AF555" s="234"/>
      <c r="AG555" s="201">
        <f t="shared" si="440"/>
        <v>0</v>
      </c>
      <c r="AH555" s="235"/>
      <c r="AI555" s="229"/>
      <c r="AJ555" s="205" t="s">
        <v>32</v>
      </c>
    </row>
    <row r="556" spans="1:36">
      <c r="A556" s="359"/>
      <c r="B556" s="367"/>
      <c r="C556" s="361"/>
      <c r="D556" s="389"/>
      <c r="E556" s="365"/>
      <c r="F556" s="367"/>
      <c r="G556" s="222" t="s">
        <v>31</v>
      </c>
      <c r="H556" s="234"/>
      <c r="I556" s="201">
        <f t="shared" si="432"/>
        <v>0</v>
      </c>
      <c r="J556" s="235"/>
      <c r="K556" s="234"/>
      <c r="L556" s="201">
        <f t="shared" si="433"/>
        <v>0</v>
      </c>
      <c r="M556" s="235"/>
      <c r="N556" s="234"/>
      <c r="O556" s="201">
        <f t="shared" si="434"/>
        <v>0</v>
      </c>
      <c r="P556" s="235"/>
      <c r="Q556" s="234"/>
      <c r="R556" s="201">
        <f t="shared" si="435"/>
        <v>0</v>
      </c>
      <c r="S556" s="235"/>
      <c r="T556" s="234"/>
      <c r="U556" s="201">
        <f t="shared" si="436"/>
        <v>0</v>
      </c>
      <c r="V556" s="235"/>
      <c r="W556" s="234"/>
      <c r="X556" s="201">
        <f t="shared" si="437"/>
        <v>0</v>
      </c>
      <c r="Y556" s="254"/>
      <c r="Z556" s="234"/>
      <c r="AA556" s="201">
        <f t="shared" si="438"/>
        <v>0</v>
      </c>
      <c r="AB556" s="235"/>
      <c r="AC556" s="234"/>
      <c r="AD556" s="201">
        <f t="shared" si="439"/>
        <v>0</v>
      </c>
      <c r="AE556" s="235"/>
      <c r="AF556" s="234"/>
      <c r="AG556" s="201">
        <f t="shared" si="440"/>
        <v>0</v>
      </c>
      <c r="AH556" s="235"/>
      <c r="AI556" s="229"/>
      <c r="AJ556" s="204">
        <f>SUM(I553:I561,L553:L561,O553:O561,R553:R561,U553:U561,X553:X561,AA553:AA561,AD553:AD561,AG553:AG561)</f>
        <v>1246287</v>
      </c>
    </row>
    <row r="557" spans="1:36">
      <c r="A557" s="359"/>
      <c r="B557" s="367"/>
      <c r="C557" s="361"/>
      <c r="D557" s="389"/>
      <c r="E557" s="365"/>
      <c r="F557" s="367"/>
      <c r="G557" s="222" t="s">
        <v>33</v>
      </c>
      <c r="H557" s="234"/>
      <c r="I557" s="201">
        <f t="shared" si="432"/>
        <v>0</v>
      </c>
      <c r="J557" s="235"/>
      <c r="K557" s="234"/>
      <c r="L557" s="201">
        <f t="shared" si="433"/>
        <v>0</v>
      </c>
      <c r="M557" s="235"/>
      <c r="N557" s="234"/>
      <c r="O557" s="201">
        <f t="shared" si="434"/>
        <v>0</v>
      </c>
      <c r="P557" s="235"/>
      <c r="Q557" s="234"/>
      <c r="R557" s="201">
        <f t="shared" si="435"/>
        <v>0</v>
      </c>
      <c r="S557" s="235"/>
      <c r="T557" s="234"/>
      <c r="U557" s="201">
        <f t="shared" si="436"/>
        <v>0</v>
      </c>
      <c r="V557" s="235"/>
      <c r="W557" s="234"/>
      <c r="X557" s="201">
        <f t="shared" si="437"/>
        <v>0</v>
      </c>
      <c r="Y557" s="254"/>
      <c r="Z557" s="234"/>
      <c r="AA557" s="201">
        <f t="shared" si="438"/>
        <v>0</v>
      </c>
      <c r="AB557" s="235"/>
      <c r="AC557" s="234"/>
      <c r="AD557" s="201">
        <f t="shared" si="439"/>
        <v>0</v>
      </c>
      <c r="AE557" s="235"/>
      <c r="AF557" s="234"/>
      <c r="AG557" s="201">
        <f t="shared" si="440"/>
        <v>0</v>
      </c>
      <c r="AH557" s="235"/>
      <c r="AI557" s="229"/>
      <c r="AJ557" s="205" t="s">
        <v>36</v>
      </c>
    </row>
    <row r="558" spans="1:36">
      <c r="A558" s="359"/>
      <c r="B558" s="367"/>
      <c r="C558" s="361"/>
      <c r="D558" s="389"/>
      <c r="E558" s="365"/>
      <c r="F558" s="367"/>
      <c r="G558" s="222" t="s">
        <v>34</v>
      </c>
      <c r="H558" s="234"/>
      <c r="I558" s="201">
        <f t="shared" si="432"/>
        <v>0</v>
      </c>
      <c r="J558" s="235"/>
      <c r="K558" s="234"/>
      <c r="L558" s="201">
        <f t="shared" si="433"/>
        <v>0</v>
      </c>
      <c r="M558" s="235"/>
      <c r="N558" s="234"/>
      <c r="O558" s="201">
        <f t="shared" si="434"/>
        <v>0</v>
      </c>
      <c r="P558" s="235"/>
      <c r="Q558" s="234"/>
      <c r="R558" s="201">
        <f t="shared" si="435"/>
        <v>0</v>
      </c>
      <c r="S558" s="235"/>
      <c r="T558" s="234"/>
      <c r="U558" s="201">
        <f t="shared" si="436"/>
        <v>0</v>
      </c>
      <c r="V558" s="235"/>
      <c r="W558" s="234">
        <v>843852</v>
      </c>
      <c r="X558" s="201">
        <f t="shared" si="437"/>
        <v>843852</v>
      </c>
      <c r="Y558" s="254"/>
      <c r="Z558" s="234"/>
      <c r="AA558" s="201">
        <f t="shared" si="438"/>
        <v>0</v>
      </c>
      <c r="AB558" s="235"/>
      <c r="AC558" s="234"/>
      <c r="AD558" s="201">
        <f t="shared" si="439"/>
        <v>0</v>
      </c>
      <c r="AE558" s="235"/>
      <c r="AF558" s="234"/>
      <c r="AG558" s="201">
        <f t="shared" si="440"/>
        <v>0</v>
      </c>
      <c r="AH558" s="235"/>
      <c r="AI558" s="229"/>
      <c r="AJ558" s="204">
        <f>SUM(J553:J561,M553:M561,P553:P561,S553:S561,V553:V561,Y553:Y561,AB553:AB561,AE553:AE561,AH553:AH561)</f>
        <v>0</v>
      </c>
    </row>
    <row r="559" spans="1:36">
      <c r="A559" s="359"/>
      <c r="B559" s="367"/>
      <c r="C559" s="361"/>
      <c r="D559" s="389"/>
      <c r="E559" s="365"/>
      <c r="F559" s="367"/>
      <c r="G559" s="222" t="s">
        <v>35</v>
      </c>
      <c r="H559" s="234"/>
      <c r="I559" s="201">
        <f t="shared" si="432"/>
        <v>0</v>
      </c>
      <c r="J559" s="235"/>
      <c r="K559" s="234"/>
      <c r="L559" s="201">
        <f t="shared" si="433"/>
        <v>0</v>
      </c>
      <c r="M559" s="235"/>
      <c r="N559" s="234"/>
      <c r="O559" s="201">
        <f t="shared" si="434"/>
        <v>0</v>
      </c>
      <c r="P559" s="235"/>
      <c r="Q559" s="234"/>
      <c r="R559" s="201">
        <f t="shared" si="435"/>
        <v>0</v>
      </c>
      <c r="S559" s="235"/>
      <c r="T559" s="234"/>
      <c r="U559" s="201">
        <f t="shared" si="436"/>
        <v>0</v>
      </c>
      <c r="V559" s="235"/>
      <c r="W559" s="234"/>
      <c r="X559" s="201">
        <f t="shared" si="437"/>
        <v>0</v>
      </c>
      <c r="Y559" s="254"/>
      <c r="Z559" s="234"/>
      <c r="AA559" s="201">
        <f t="shared" si="438"/>
        <v>0</v>
      </c>
      <c r="AB559" s="235"/>
      <c r="AC559" s="234"/>
      <c r="AD559" s="201">
        <f t="shared" si="439"/>
        <v>0</v>
      </c>
      <c r="AE559" s="235"/>
      <c r="AF559" s="234"/>
      <c r="AG559" s="201">
        <f t="shared" si="440"/>
        <v>0</v>
      </c>
      <c r="AH559" s="235"/>
      <c r="AI559" s="229"/>
      <c r="AJ559" s="205" t="s">
        <v>40</v>
      </c>
    </row>
    <row r="560" spans="1:36">
      <c r="A560" s="359"/>
      <c r="B560" s="367"/>
      <c r="C560" s="361"/>
      <c r="D560" s="389"/>
      <c r="E560" s="365"/>
      <c r="F560" s="367"/>
      <c r="G560" s="222" t="s">
        <v>37</v>
      </c>
      <c r="H560" s="234"/>
      <c r="I560" s="201">
        <f t="shared" si="432"/>
        <v>0</v>
      </c>
      <c r="J560" s="235"/>
      <c r="K560" s="234"/>
      <c r="L560" s="201">
        <f t="shared" si="433"/>
        <v>0</v>
      </c>
      <c r="M560" s="235"/>
      <c r="N560" s="234"/>
      <c r="O560" s="201">
        <f t="shared" si="434"/>
        <v>0</v>
      </c>
      <c r="P560" s="235"/>
      <c r="Q560" s="234"/>
      <c r="R560" s="201">
        <f t="shared" si="435"/>
        <v>0</v>
      </c>
      <c r="S560" s="235"/>
      <c r="T560" s="234"/>
      <c r="U560" s="201">
        <f t="shared" si="436"/>
        <v>0</v>
      </c>
      <c r="V560" s="235"/>
      <c r="W560" s="234"/>
      <c r="X560" s="201">
        <f t="shared" si="437"/>
        <v>0</v>
      </c>
      <c r="Y560" s="254"/>
      <c r="Z560" s="234"/>
      <c r="AA560" s="201">
        <f t="shared" si="438"/>
        <v>0</v>
      </c>
      <c r="AB560" s="235"/>
      <c r="AC560" s="234"/>
      <c r="AD560" s="201">
        <f t="shared" si="439"/>
        <v>0</v>
      </c>
      <c r="AE560" s="235"/>
      <c r="AF560" s="234"/>
      <c r="AG560" s="201">
        <f t="shared" si="440"/>
        <v>0</v>
      </c>
      <c r="AH560" s="235"/>
      <c r="AI560" s="229"/>
      <c r="AJ560" s="206">
        <f>AJ558/AJ554</f>
        <v>0</v>
      </c>
    </row>
    <row r="561" spans="1:36" ht="15.75" thickBot="1">
      <c r="A561" s="360"/>
      <c r="B561" s="368"/>
      <c r="C561" s="362"/>
      <c r="D561" s="405"/>
      <c r="E561" s="366"/>
      <c r="F561" s="368"/>
      <c r="G561" s="223" t="s">
        <v>38</v>
      </c>
      <c r="H561" s="236"/>
      <c r="I561" s="207">
        <f t="shared" si="432"/>
        <v>0</v>
      </c>
      <c r="J561" s="237"/>
      <c r="K561" s="236"/>
      <c r="L561" s="207">
        <f t="shared" si="433"/>
        <v>0</v>
      </c>
      <c r="M561" s="237"/>
      <c r="N561" s="236"/>
      <c r="O561" s="207">
        <f t="shared" si="434"/>
        <v>0</v>
      </c>
      <c r="P561" s="237"/>
      <c r="Q561" s="236"/>
      <c r="R561" s="207">
        <f t="shared" si="435"/>
        <v>0</v>
      </c>
      <c r="S561" s="237"/>
      <c r="T561" s="236"/>
      <c r="U561" s="207">
        <f t="shared" si="436"/>
        <v>0</v>
      </c>
      <c r="V561" s="237"/>
      <c r="W561" s="236"/>
      <c r="X561" s="207">
        <f t="shared" si="437"/>
        <v>0</v>
      </c>
      <c r="Y561" s="255"/>
      <c r="Z561" s="236"/>
      <c r="AA561" s="207">
        <f t="shared" si="438"/>
        <v>0</v>
      </c>
      <c r="AB561" s="237"/>
      <c r="AC561" s="236"/>
      <c r="AD561" s="207">
        <f t="shared" si="439"/>
        <v>0</v>
      </c>
      <c r="AE561" s="237"/>
      <c r="AF561" s="236"/>
      <c r="AG561" s="207">
        <f t="shared" si="440"/>
        <v>0</v>
      </c>
      <c r="AH561" s="237"/>
      <c r="AI561" s="230"/>
      <c r="AJ561" s="208"/>
    </row>
    <row r="562" spans="1:36" ht="15" customHeight="1">
      <c r="A562" s="353" t="s">
        <v>17</v>
      </c>
      <c r="B562" s="355" t="s">
        <v>13</v>
      </c>
      <c r="C562" s="355" t="s">
        <v>14</v>
      </c>
      <c r="D562" s="355" t="s">
        <v>157</v>
      </c>
      <c r="E562" s="355" t="s">
        <v>16</v>
      </c>
      <c r="F562" s="347" t="s">
        <v>17</v>
      </c>
      <c r="G562" s="357" t="s">
        <v>18</v>
      </c>
      <c r="H562" s="351" t="s">
        <v>19</v>
      </c>
      <c r="I562" s="347" t="s">
        <v>20</v>
      </c>
      <c r="J562" s="349" t="s">
        <v>21</v>
      </c>
      <c r="K562" s="351" t="s">
        <v>19</v>
      </c>
      <c r="L562" s="347" t="s">
        <v>20</v>
      </c>
      <c r="M562" s="349" t="s">
        <v>21</v>
      </c>
      <c r="N562" s="351" t="s">
        <v>19</v>
      </c>
      <c r="O562" s="347" t="s">
        <v>20</v>
      </c>
      <c r="P562" s="349" t="s">
        <v>21</v>
      </c>
      <c r="Q562" s="351" t="s">
        <v>19</v>
      </c>
      <c r="R562" s="347" t="s">
        <v>20</v>
      </c>
      <c r="S562" s="349" t="s">
        <v>21</v>
      </c>
      <c r="T562" s="351" t="s">
        <v>19</v>
      </c>
      <c r="U562" s="347" t="s">
        <v>20</v>
      </c>
      <c r="V562" s="349" t="s">
        <v>21</v>
      </c>
      <c r="W562" s="351" t="s">
        <v>19</v>
      </c>
      <c r="X562" s="347" t="s">
        <v>20</v>
      </c>
      <c r="Y562" s="369" t="s">
        <v>21</v>
      </c>
      <c r="Z562" s="351" t="s">
        <v>19</v>
      </c>
      <c r="AA562" s="347" t="s">
        <v>20</v>
      </c>
      <c r="AB562" s="349" t="s">
        <v>21</v>
      </c>
      <c r="AC562" s="351" t="s">
        <v>19</v>
      </c>
      <c r="AD562" s="347" t="s">
        <v>20</v>
      </c>
      <c r="AE562" s="349" t="s">
        <v>21</v>
      </c>
      <c r="AF562" s="351" t="s">
        <v>19</v>
      </c>
      <c r="AG562" s="347" t="s">
        <v>20</v>
      </c>
      <c r="AH562" s="349" t="s">
        <v>21</v>
      </c>
      <c r="AI562" s="371" t="s">
        <v>19</v>
      </c>
      <c r="AJ562" s="379" t="s">
        <v>22</v>
      </c>
    </row>
    <row r="563" spans="1:36" ht="15" customHeight="1">
      <c r="A563" s="354"/>
      <c r="B563" s="356"/>
      <c r="C563" s="356"/>
      <c r="D563" s="356"/>
      <c r="E563" s="356"/>
      <c r="F563" s="348"/>
      <c r="G563" s="358"/>
      <c r="H563" s="352"/>
      <c r="I563" s="348"/>
      <c r="J563" s="350"/>
      <c r="K563" s="352"/>
      <c r="L563" s="348"/>
      <c r="M563" s="350"/>
      <c r="N563" s="352"/>
      <c r="O563" s="348"/>
      <c r="P563" s="350"/>
      <c r="Q563" s="352"/>
      <c r="R563" s="348"/>
      <c r="S563" s="350"/>
      <c r="T563" s="352"/>
      <c r="U563" s="348"/>
      <c r="V563" s="350"/>
      <c r="W563" s="352"/>
      <c r="X563" s="348"/>
      <c r="Y563" s="370"/>
      <c r="Z563" s="352"/>
      <c r="AA563" s="348"/>
      <c r="AB563" s="350"/>
      <c r="AC563" s="352"/>
      <c r="AD563" s="348"/>
      <c r="AE563" s="350"/>
      <c r="AF563" s="352"/>
      <c r="AG563" s="348"/>
      <c r="AH563" s="350"/>
      <c r="AI563" s="372"/>
      <c r="AJ563" s="380"/>
    </row>
    <row r="564" spans="1:36" ht="15" customHeight="1">
      <c r="A564" s="359" t="s">
        <v>208</v>
      </c>
      <c r="B564" s="367" t="s">
        <v>301</v>
      </c>
      <c r="C564" s="361">
        <v>2628</v>
      </c>
      <c r="D564" s="389"/>
      <c r="E564" s="365" t="s">
        <v>302</v>
      </c>
      <c r="F564" s="367" t="s">
        <v>208</v>
      </c>
      <c r="G564" s="222" t="s">
        <v>27</v>
      </c>
      <c r="H564" s="234"/>
      <c r="I564" s="201">
        <f t="shared" ref="I564:I572" si="441">H564-J564</f>
        <v>0</v>
      </c>
      <c r="J564" s="235"/>
      <c r="K564" s="234"/>
      <c r="L564" s="201">
        <f t="shared" ref="L564:L572" si="442">K564-M564</f>
        <v>0</v>
      </c>
      <c r="M564" s="235"/>
      <c r="N564" s="234"/>
      <c r="O564" s="201">
        <f t="shared" ref="O564:O572" si="443">N564-P564</f>
        <v>0</v>
      </c>
      <c r="P564" s="235"/>
      <c r="Q564" s="234"/>
      <c r="R564" s="201">
        <f t="shared" ref="R564:R572" si="444">Q564-S564</f>
        <v>0</v>
      </c>
      <c r="S564" s="235"/>
      <c r="T564" s="234"/>
      <c r="U564" s="201">
        <f t="shared" ref="U564:U572" si="445">T564-V564</f>
        <v>0</v>
      </c>
      <c r="V564" s="235"/>
      <c r="W564" s="234"/>
      <c r="X564" s="201">
        <f t="shared" ref="X564:X572" si="446">W564-Y564</f>
        <v>0</v>
      </c>
      <c r="Y564" s="254"/>
      <c r="Z564" s="234"/>
      <c r="AA564" s="201">
        <f t="shared" ref="AA564:AA572" si="447">Z564-AB564</f>
        <v>0</v>
      </c>
      <c r="AB564" s="235"/>
      <c r="AC564" s="234"/>
      <c r="AD564" s="201">
        <f t="shared" ref="AD564:AD572" si="448">AC564-AE564</f>
        <v>0</v>
      </c>
      <c r="AE564" s="235"/>
      <c r="AF564" s="234"/>
      <c r="AG564" s="201">
        <f t="shared" ref="AG564:AG572" si="449">AF564-AH564</f>
        <v>0</v>
      </c>
      <c r="AH564" s="235"/>
      <c r="AI564" s="229"/>
      <c r="AJ564" s="203" t="s">
        <v>28</v>
      </c>
    </row>
    <row r="565" spans="1:36">
      <c r="A565" s="359"/>
      <c r="B565" s="367"/>
      <c r="C565" s="361"/>
      <c r="D565" s="389"/>
      <c r="E565" s="365"/>
      <c r="F565" s="367"/>
      <c r="G565" s="222" t="s">
        <v>29</v>
      </c>
      <c r="H565" s="234"/>
      <c r="I565" s="201">
        <f t="shared" si="441"/>
        <v>0</v>
      </c>
      <c r="J565" s="235"/>
      <c r="K565" s="234"/>
      <c r="L565" s="201">
        <f t="shared" si="442"/>
        <v>0</v>
      </c>
      <c r="M565" s="235"/>
      <c r="N565" s="234"/>
      <c r="O565" s="201">
        <f t="shared" si="443"/>
        <v>0</v>
      </c>
      <c r="P565" s="235"/>
      <c r="Q565" s="234"/>
      <c r="R565" s="201">
        <f t="shared" si="444"/>
        <v>0</v>
      </c>
      <c r="S565" s="235"/>
      <c r="T565" s="234"/>
      <c r="U565" s="201">
        <f t="shared" si="445"/>
        <v>0</v>
      </c>
      <c r="V565" s="235"/>
      <c r="W565" s="234"/>
      <c r="X565" s="201">
        <f t="shared" si="446"/>
        <v>0</v>
      </c>
      <c r="Y565" s="254"/>
      <c r="Z565" s="234"/>
      <c r="AA565" s="201">
        <f t="shared" si="447"/>
        <v>0</v>
      </c>
      <c r="AB565" s="235"/>
      <c r="AC565" s="234"/>
      <c r="AD565" s="201">
        <f t="shared" si="448"/>
        <v>0</v>
      </c>
      <c r="AE565" s="235"/>
      <c r="AF565" s="234"/>
      <c r="AG565" s="201">
        <f t="shared" si="449"/>
        <v>0</v>
      </c>
      <c r="AH565" s="235"/>
      <c r="AI565" s="229"/>
      <c r="AJ565" s="204">
        <f>SUM(H564:H572,K564:K572,N564:N572,Q564:Q572,T564:T572,W564:W572,Z564:Z572,AC564:AC572,AF564:AF572)</f>
        <v>1408008</v>
      </c>
    </row>
    <row r="566" spans="1:36">
      <c r="A566" s="359"/>
      <c r="B566" s="367"/>
      <c r="C566" s="361"/>
      <c r="D566" s="389"/>
      <c r="E566" s="365"/>
      <c r="F566" s="367"/>
      <c r="G566" s="222" t="s">
        <v>30</v>
      </c>
      <c r="H566" s="234"/>
      <c r="I566" s="201">
        <f t="shared" si="441"/>
        <v>0</v>
      </c>
      <c r="J566" s="235"/>
      <c r="K566" s="234"/>
      <c r="L566" s="201">
        <f t="shared" si="442"/>
        <v>0</v>
      </c>
      <c r="M566" s="235"/>
      <c r="N566" s="234"/>
      <c r="O566" s="201">
        <f t="shared" si="443"/>
        <v>0</v>
      </c>
      <c r="P566" s="235"/>
      <c r="Q566" s="234"/>
      <c r="R566" s="201">
        <f t="shared" si="444"/>
        <v>0</v>
      </c>
      <c r="S566" s="235"/>
      <c r="T566" s="234"/>
      <c r="U566" s="201">
        <f t="shared" si="445"/>
        <v>0</v>
      </c>
      <c r="V566" s="235"/>
      <c r="W566" s="234">
        <v>316195</v>
      </c>
      <c r="X566" s="201">
        <f t="shared" si="446"/>
        <v>316195</v>
      </c>
      <c r="Y566" s="254"/>
      <c r="Z566" s="234"/>
      <c r="AA566" s="201">
        <f t="shared" si="447"/>
        <v>0</v>
      </c>
      <c r="AB566" s="235"/>
      <c r="AC566" s="234"/>
      <c r="AD566" s="201">
        <f t="shared" si="448"/>
        <v>0</v>
      </c>
      <c r="AE566" s="235"/>
      <c r="AF566" s="234"/>
      <c r="AG566" s="201">
        <f t="shared" si="449"/>
        <v>0</v>
      </c>
      <c r="AH566" s="235"/>
      <c r="AI566" s="229"/>
      <c r="AJ566" s="205" t="s">
        <v>32</v>
      </c>
    </row>
    <row r="567" spans="1:36">
      <c r="A567" s="359"/>
      <c r="B567" s="367"/>
      <c r="C567" s="361"/>
      <c r="D567" s="389"/>
      <c r="E567" s="365"/>
      <c r="F567" s="367"/>
      <c r="G567" s="222" t="s">
        <v>31</v>
      </c>
      <c r="H567" s="234"/>
      <c r="I567" s="201">
        <f t="shared" si="441"/>
        <v>0</v>
      </c>
      <c r="J567" s="235"/>
      <c r="K567" s="234"/>
      <c r="L567" s="201">
        <f t="shared" si="442"/>
        <v>0</v>
      </c>
      <c r="M567" s="235"/>
      <c r="N567" s="234"/>
      <c r="O567" s="201">
        <f t="shared" si="443"/>
        <v>0</v>
      </c>
      <c r="P567" s="235"/>
      <c r="Q567" s="234"/>
      <c r="R567" s="201">
        <f t="shared" si="444"/>
        <v>0</v>
      </c>
      <c r="S567" s="235"/>
      <c r="T567" s="234"/>
      <c r="U567" s="201">
        <f t="shared" si="445"/>
        <v>0</v>
      </c>
      <c r="V567" s="235"/>
      <c r="W567" s="234"/>
      <c r="X567" s="201">
        <f t="shared" si="446"/>
        <v>0</v>
      </c>
      <c r="Y567" s="254"/>
      <c r="Z567" s="234"/>
      <c r="AA567" s="201">
        <f t="shared" si="447"/>
        <v>0</v>
      </c>
      <c r="AB567" s="235"/>
      <c r="AC567" s="234"/>
      <c r="AD567" s="201">
        <f t="shared" si="448"/>
        <v>0</v>
      </c>
      <c r="AE567" s="235"/>
      <c r="AF567" s="234"/>
      <c r="AG567" s="201">
        <f t="shared" si="449"/>
        <v>0</v>
      </c>
      <c r="AH567" s="235"/>
      <c r="AI567" s="229"/>
      <c r="AJ567" s="204">
        <f>SUM(I564:I572,L564:L572,O564:O572,R564:R572,U564:U572,X564:X572,AA564:AA572,AD564:AD572,AG564:AG572)</f>
        <v>1408008</v>
      </c>
    </row>
    <row r="568" spans="1:36">
      <c r="A568" s="359"/>
      <c r="B568" s="367"/>
      <c r="C568" s="361"/>
      <c r="D568" s="389"/>
      <c r="E568" s="365"/>
      <c r="F568" s="367"/>
      <c r="G568" s="222" t="s">
        <v>33</v>
      </c>
      <c r="H568" s="234"/>
      <c r="I568" s="201">
        <f t="shared" si="441"/>
        <v>0</v>
      </c>
      <c r="J568" s="235"/>
      <c r="K568" s="234"/>
      <c r="L568" s="201">
        <f t="shared" si="442"/>
        <v>0</v>
      </c>
      <c r="M568" s="235"/>
      <c r="N568" s="234"/>
      <c r="O568" s="201">
        <f t="shared" si="443"/>
        <v>0</v>
      </c>
      <c r="P568" s="235"/>
      <c r="Q568" s="234"/>
      <c r="R568" s="201">
        <f t="shared" si="444"/>
        <v>0</v>
      </c>
      <c r="S568" s="235"/>
      <c r="T568" s="234"/>
      <c r="U568" s="201">
        <f t="shared" si="445"/>
        <v>0</v>
      </c>
      <c r="V568" s="235"/>
      <c r="W568" s="234"/>
      <c r="X568" s="201">
        <f t="shared" si="446"/>
        <v>0</v>
      </c>
      <c r="Y568" s="254"/>
      <c r="Z568" s="234"/>
      <c r="AA568" s="201">
        <f t="shared" si="447"/>
        <v>0</v>
      </c>
      <c r="AB568" s="235"/>
      <c r="AC568" s="234"/>
      <c r="AD568" s="201">
        <f t="shared" si="448"/>
        <v>0</v>
      </c>
      <c r="AE568" s="235"/>
      <c r="AF568" s="234"/>
      <c r="AG568" s="201">
        <f t="shared" si="449"/>
        <v>0</v>
      </c>
      <c r="AH568" s="235"/>
      <c r="AI568" s="229"/>
      <c r="AJ568" s="205" t="s">
        <v>36</v>
      </c>
    </row>
    <row r="569" spans="1:36">
      <c r="A569" s="359"/>
      <c r="B569" s="367"/>
      <c r="C569" s="361"/>
      <c r="D569" s="389"/>
      <c r="E569" s="365"/>
      <c r="F569" s="367"/>
      <c r="G569" s="222" t="s">
        <v>34</v>
      </c>
      <c r="H569" s="234"/>
      <c r="I569" s="201">
        <f t="shared" si="441"/>
        <v>0</v>
      </c>
      <c r="J569" s="235"/>
      <c r="K569" s="234"/>
      <c r="L569" s="201">
        <f t="shared" si="442"/>
        <v>0</v>
      </c>
      <c r="M569" s="235"/>
      <c r="N569" s="234"/>
      <c r="O569" s="201">
        <f t="shared" si="443"/>
        <v>0</v>
      </c>
      <c r="P569" s="235"/>
      <c r="Q569" s="234"/>
      <c r="R569" s="201">
        <f t="shared" si="444"/>
        <v>0</v>
      </c>
      <c r="S569" s="235"/>
      <c r="T569" s="234"/>
      <c r="U569" s="201">
        <f t="shared" si="445"/>
        <v>0</v>
      </c>
      <c r="V569" s="235"/>
      <c r="W569" s="234">
        <v>1091813</v>
      </c>
      <c r="X569" s="201">
        <f t="shared" si="446"/>
        <v>1091813</v>
      </c>
      <c r="Y569" s="254"/>
      <c r="Z569" s="234"/>
      <c r="AA569" s="201">
        <f t="shared" si="447"/>
        <v>0</v>
      </c>
      <c r="AB569" s="235"/>
      <c r="AC569" s="234"/>
      <c r="AD569" s="201">
        <f t="shared" si="448"/>
        <v>0</v>
      </c>
      <c r="AE569" s="235"/>
      <c r="AF569" s="234"/>
      <c r="AG569" s="201">
        <f t="shared" si="449"/>
        <v>0</v>
      </c>
      <c r="AH569" s="235"/>
      <c r="AI569" s="229"/>
      <c r="AJ569" s="204">
        <f>SUM(J564:J572,M564:M572,P564:P572,S564:S572,V564:V572,Y564:Y572,AB564:AB572,AE564:AE572,AH564:AH572)</f>
        <v>0</v>
      </c>
    </row>
    <row r="570" spans="1:36">
      <c r="A570" s="359"/>
      <c r="B570" s="367"/>
      <c r="C570" s="361"/>
      <c r="D570" s="389"/>
      <c r="E570" s="365"/>
      <c r="F570" s="367"/>
      <c r="G570" s="222" t="s">
        <v>35</v>
      </c>
      <c r="H570" s="234"/>
      <c r="I570" s="201">
        <f t="shared" si="441"/>
        <v>0</v>
      </c>
      <c r="J570" s="235"/>
      <c r="K570" s="234"/>
      <c r="L570" s="201">
        <f t="shared" si="442"/>
        <v>0</v>
      </c>
      <c r="M570" s="235"/>
      <c r="N570" s="234"/>
      <c r="O570" s="201">
        <f t="shared" si="443"/>
        <v>0</v>
      </c>
      <c r="P570" s="235"/>
      <c r="Q570" s="234"/>
      <c r="R570" s="201">
        <f t="shared" si="444"/>
        <v>0</v>
      </c>
      <c r="S570" s="235"/>
      <c r="T570" s="234"/>
      <c r="U570" s="201">
        <f t="shared" si="445"/>
        <v>0</v>
      </c>
      <c r="V570" s="235"/>
      <c r="W570" s="234"/>
      <c r="X570" s="201">
        <f t="shared" si="446"/>
        <v>0</v>
      </c>
      <c r="Y570" s="254"/>
      <c r="Z570" s="234"/>
      <c r="AA570" s="201">
        <f t="shared" si="447"/>
        <v>0</v>
      </c>
      <c r="AB570" s="235"/>
      <c r="AC570" s="234"/>
      <c r="AD570" s="201">
        <f t="shared" si="448"/>
        <v>0</v>
      </c>
      <c r="AE570" s="235"/>
      <c r="AF570" s="234"/>
      <c r="AG570" s="201">
        <f t="shared" si="449"/>
        <v>0</v>
      </c>
      <c r="AH570" s="235"/>
      <c r="AI570" s="229"/>
      <c r="AJ570" s="205" t="s">
        <v>40</v>
      </c>
    </row>
    <row r="571" spans="1:36">
      <c r="A571" s="359"/>
      <c r="B571" s="367"/>
      <c r="C571" s="361"/>
      <c r="D571" s="389"/>
      <c r="E571" s="365"/>
      <c r="F571" s="367"/>
      <c r="G571" s="222" t="s">
        <v>37</v>
      </c>
      <c r="H571" s="234"/>
      <c r="I571" s="201">
        <f t="shared" si="441"/>
        <v>0</v>
      </c>
      <c r="J571" s="235"/>
      <c r="K571" s="234"/>
      <c r="L571" s="201">
        <f t="shared" si="442"/>
        <v>0</v>
      </c>
      <c r="M571" s="235"/>
      <c r="N571" s="234"/>
      <c r="O571" s="201">
        <f t="shared" si="443"/>
        <v>0</v>
      </c>
      <c r="P571" s="235"/>
      <c r="Q571" s="234"/>
      <c r="R571" s="201">
        <f t="shared" si="444"/>
        <v>0</v>
      </c>
      <c r="S571" s="235"/>
      <c r="T571" s="234"/>
      <c r="U571" s="201">
        <f t="shared" si="445"/>
        <v>0</v>
      </c>
      <c r="V571" s="235"/>
      <c r="W571" s="234"/>
      <c r="X571" s="201">
        <f t="shared" si="446"/>
        <v>0</v>
      </c>
      <c r="Y571" s="254"/>
      <c r="Z571" s="234"/>
      <c r="AA571" s="201">
        <f t="shared" si="447"/>
        <v>0</v>
      </c>
      <c r="AB571" s="235"/>
      <c r="AC571" s="234"/>
      <c r="AD571" s="201">
        <f t="shared" si="448"/>
        <v>0</v>
      </c>
      <c r="AE571" s="235"/>
      <c r="AF571" s="234"/>
      <c r="AG571" s="201">
        <f t="shared" si="449"/>
        <v>0</v>
      </c>
      <c r="AH571" s="235"/>
      <c r="AI571" s="229"/>
      <c r="AJ571" s="206">
        <f>AJ569/AJ565</f>
        <v>0</v>
      </c>
    </row>
    <row r="572" spans="1:36" ht="15.75" thickBot="1">
      <c r="A572" s="360"/>
      <c r="B572" s="368"/>
      <c r="C572" s="362"/>
      <c r="D572" s="405"/>
      <c r="E572" s="366"/>
      <c r="F572" s="368"/>
      <c r="G572" s="223" t="s">
        <v>38</v>
      </c>
      <c r="H572" s="236"/>
      <c r="I572" s="207">
        <f t="shared" si="441"/>
        <v>0</v>
      </c>
      <c r="J572" s="237"/>
      <c r="K572" s="236"/>
      <c r="L572" s="207">
        <f t="shared" si="442"/>
        <v>0</v>
      </c>
      <c r="M572" s="237"/>
      <c r="N572" s="236"/>
      <c r="O572" s="207">
        <f t="shared" si="443"/>
        <v>0</v>
      </c>
      <c r="P572" s="237"/>
      <c r="Q572" s="236"/>
      <c r="R572" s="207">
        <f t="shared" si="444"/>
        <v>0</v>
      </c>
      <c r="S572" s="237"/>
      <c r="T572" s="236"/>
      <c r="U572" s="207">
        <f t="shared" si="445"/>
        <v>0</v>
      </c>
      <c r="V572" s="237"/>
      <c r="W572" s="236"/>
      <c r="X572" s="207">
        <f t="shared" si="446"/>
        <v>0</v>
      </c>
      <c r="Y572" s="255"/>
      <c r="Z572" s="236"/>
      <c r="AA572" s="207">
        <f t="shared" si="447"/>
        <v>0</v>
      </c>
      <c r="AB572" s="237"/>
      <c r="AC572" s="236"/>
      <c r="AD572" s="207">
        <f t="shared" si="448"/>
        <v>0</v>
      </c>
      <c r="AE572" s="237"/>
      <c r="AF572" s="236"/>
      <c r="AG572" s="207">
        <f t="shared" si="449"/>
        <v>0</v>
      </c>
      <c r="AH572" s="237"/>
      <c r="AI572" s="230"/>
      <c r="AJ572" s="208"/>
    </row>
    <row r="573" spans="1:36" ht="15" customHeight="1">
      <c r="A573" s="353" t="s">
        <v>17</v>
      </c>
      <c r="B573" s="355" t="s">
        <v>13</v>
      </c>
      <c r="C573" s="355" t="s">
        <v>14</v>
      </c>
      <c r="D573" s="355" t="s">
        <v>157</v>
      </c>
      <c r="E573" s="355" t="s">
        <v>16</v>
      </c>
      <c r="F573" s="347" t="s">
        <v>17</v>
      </c>
      <c r="G573" s="357" t="s">
        <v>18</v>
      </c>
      <c r="H573" s="351" t="s">
        <v>19</v>
      </c>
      <c r="I573" s="347" t="s">
        <v>20</v>
      </c>
      <c r="J573" s="349" t="s">
        <v>21</v>
      </c>
      <c r="K573" s="351" t="s">
        <v>19</v>
      </c>
      <c r="L573" s="347" t="s">
        <v>20</v>
      </c>
      <c r="M573" s="349" t="s">
        <v>21</v>
      </c>
      <c r="N573" s="351" t="s">
        <v>19</v>
      </c>
      <c r="O573" s="347" t="s">
        <v>20</v>
      </c>
      <c r="P573" s="349" t="s">
        <v>21</v>
      </c>
      <c r="Q573" s="351" t="s">
        <v>19</v>
      </c>
      <c r="R573" s="347" t="s">
        <v>20</v>
      </c>
      <c r="S573" s="349" t="s">
        <v>21</v>
      </c>
      <c r="T573" s="351" t="s">
        <v>19</v>
      </c>
      <c r="U573" s="347" t="s">
        <v>20</v>
      </c>
      <c r="V573" s="349" t="s">
        <v>21</v>
      </c>
      <c r="W573" s="351" t="s">
        <v>19</v>
      </c>
      <c r="X573" s="347" t="s">
        <v>20</v>
      </c>
      <c r="Y573" s="369" t="s">
        <v>21</v>
      </c>
      <c r="Z573" s="351" t="s">
        <v>19</v>
      </c>
      <c r="AA573" s="347" t="s">
        <v>20</v>
      </c>
      <c r="AB573" s="349" t="s">
        <v>21</v>
      </c>
      <c r="AC573" s="351" t="s">
        <v>19</v>
      </c>
      <c r="AD573" s="347" t="s">
        <v>20</v>
      </c>
      <c r="AE573" s="349" t="s">
        <v>21</v>
      </c>
      <c r="AF573" s="351" t="s">
        <v>19</v>
      </c>
      <c r="AG573" s="347" t="s">
        <v>20</v>
      </c>
      <c r="AH573" s="349" t="s">
        <v>21</v>
      </c>
      <c r="AI573" s="371" t="s">
        <v>19</v>
      </c>
      <c r="AJ573" s="379" t="s">
        <v>22</v>
      </c>
    </row>
    <row r="574" spans="1:36" ht="15" customHeight="1">
      <c r="A574" s="354"/>
      <c r="B574" s="356"/>
      <c r="C574" s="356"/>
      <c r="D574" s="356"/>
      <c r="E574" s="356"/>
      <c r="F574" s="348"/>
      <c r="G574" s="358"/>
      <c r="H574" s="352"/>
      <c r="I574" s="348"/>
      <c r="J574" s="350"/>
      <c r="K574" s="352"/>
      <c r="L574" s="348"/>
      <c r="M574" s="350"/>
      <c r="N574" s="352"/>
      <c r="O574" s="348"/>
      <c r="P574" s="350"/>
      <c r="Q574" s="352"/>
      <c r="R574" s="348"/>
      <c r="S574" s="350"/>
      <c r="T574" s="352"/>
      <c r="U574" s="348"/>
      <c r="V574" s="350"/>
      <c r="W574" s="352"/>
      <c r="X574" s="348"/>
      <c r="Y574" s="370"/>
      <c r="Z574" s="352"/>
      <c r="AA574" s="348"/>
      <c r="AB574" s="350"/>
      <c r="AC574" s="352"/>
      <c r="AD574" s="348"/>
      <c r="AE574" s="350"/>
      <c r="AF574" s="352"/>
      <c r="AG574" s="348"/>
      <c r="AH574" s="350"/>
      <c r="AI574" s="372"/>
      <c r="AJ574" s="380"/>
    </row>
    <row r="575" spans="1:36" ht="15" customHeight="1">
      <c r="A575" s="359" t="s">
        <v>208</v>
      </c>
      <c r="B575" s="367" t="s">
        <v>303</v>
      </c>
      <c r="C575" s="361">
        <v>2629</v>
      </c>
      <c r="D575" s="389"/>
      <c r="E575" s="365" t="s">
        <v>304</v>
      </c>
      <c r="F575" s="367" t="s">
        <v>208</v>
      </c>
      <c r="G575" s="222" t="s">
        <v>27</v>
      </c>
      <c r="H575" s="234"/>
      <c r="I575" s="201">
        <f t="shared" ref="I575:I583" si="450">H575-J575</f>
        <v>0</v>
      </c>
      <c r="J575" s="235"/>
      <c r="K575" s="234"/>
      <c r="L575" s="201">
        <f t="shared" ref="L575:L583" si="451">K575-M575</f>
        <v>0</v>
      </c>
      <c r="M575" s="235"/>
      <c r="N575" s="234"/>
      <c r="O575" s="201">
        <f t="shared" ref="O575:O583" si="452">N575-P575</f>
        <v>0</v>
      </c>
      <c r="P575" s="235"/>
      <c r="Q575" s="234"/>
      <c r="R575" s="201">
        <f t="shared" ref="R575:R583" si="453">Q575-S575</f>
        <v>0</v>
      </c>
      <c r="S575" s="235"/>
      <c r="T575" s="234"/>
      <c r="U575" s="201">
        <f t="shared" ref="U575:U583" si="454">T575-V575</f>
        <v>0</v>
      </c>
      <c r="V575" s="235"/>
      <c r="W575" s="234"/>
      <c r="X575" s="201">
        <f t="shared" ref="X575:X583" si="455">W575-Y575</f>
        <v>0</v>
      </c>
      <c r="Y575" s="254"/>
      <c r="Z575" s="234"/>
      <c r="AA575" s="201">
        <f t="shared" ref="AA575:AA583" si="456">Z575-AB575</f>
        <v>0</v>
      </c>
      <c r="AB575" s="235"/>
      <c r="AC575" s="234"/>
      <c r="AD575" s="201">
        <f t="shared" ref="AD575:AD583" si="457">AC575-AE575</f>
        <v>0</v>
      </c>
      <c r="AE575" s="235"/>
      <c r="AF575" s="234"/>
      <c r="AG575" s="201">
        <f t="shared" ref="AG575:AG583" si="458">AF575-AH575</f>
        <v>0</v>
      </c>
      <c r="AH575" s="235"/>
      <c r="AI575" s="229"/>
      <c r="AJ575" s="203" t="s">
        <v>28</v>
      </c>
    </row>
    <row r="576" spans="1:36">
      <c r="A576" s="359"/>
      <c r="B576" s="367"/>
      <c r="C576" s="361"/>
      <c r="D576" s="389"/>
      <c r="E576" s="365"/>
      <c r="F576" s="367"/>
      <c r="G576" s="222" t="s">
        <v>29</v>
      </c>
      <c r="H576" s="234"/>
      <c r="I576" s="201">
        <f t="shared" si="450"/>
        <v>0</v>
      </c>
      <c r="J576" s="235"/>
      <c r="K576" s="234"/>
      <c r="L576" s="201">
        <f t="shared" si="451"/>
        <v>0</v>
      </c>
      <c r="M576" s="235"/>
      <c r="N576" s="234"/>
      <c r="O576" s="201">
        <f t="shared" si="452"/>
        <v>0</v>
      </c>
      <c r="P576" s="235"/>
      <c r="Q576" s="234"/>
      <c r="R576" s="201">
        <f t="shared" si="453"/>
        <v>0</v>
      </c>
      <c r="S576" s="235"/>
      <c r="T576" s="234"/>
      <c r="U576" s="201">
        <f t="shared" si="454"/>
        <v>0</v>
      </c>
      <c r="V576" s="235"/>
      <c r="W576" s="234"/>
      <c r="X576" s="201">
        <f t="shared" si="455"/>
        <v>0</v>
      </c>
      <c r="Y576" s="254"/>
      <c r="Z576" s="234"/>
      <c r="AA576" s="201">
        <f t="shared" si="456"/>
        <v>0</v>
      </c>
      <c r="AB576" s="235"/>
      <c r="AC576" s="234"/>
      <c r="AD576" s="201">
        <f t="shared" si="457"/>
        <v>0</v>
      </c>
      <c r="AE576" s="235"/>
      <c r="AF576" s="234"/>
      <c r="AG576" s="201">
        <f t="shared" si="458"/>
        <v>0</v>
      </c>
      <c r="AH576" s="235"/>
      <c r="AI576" s="229"/>
      <c r="AJ576" s="204">
        <f>SUM(H575:H583,K575:K583,N575:N583,Q575:Q583,T575:T583,W575:W583,Z575:Z583,AC575:AC583,AF575:AF583)</f>
        <v>4619119</v>
      </c>
    </row>
    <row r="577" spans="1:36">
      <c r="A577" s="359"/>
      <c r="B577" s="367"/>
      <c r="C577" s="361"/>
      <c r="D577" s="389"/>
      <c r="E577" s="365"/>
      <c r="F577" s="367"/>
      <c r="G577" s="222" t="s">
        <v>30</v>
      </c>
      <c r="H577" s="234"/>
      <c r="I577" s="201">
        <f t="shared" si="450"/>
        <v>0</v>
      </c>
      <c r="J577" s="235"/>
      <c r="K577" s="234"/>
      <c r="L577" s="201">
        <f t="shared" si="451"/>
        <v>0</v>
      </c>
      <c r="M577" s="235"/>
      <c r="N577" s="234"/>
      <c r="O577" s="201">
        <f t="shared" si="452"/>
        <v>0</v>
      </c>
      <c r="P577" s="235"/>
      <c r="Q577" s="234"/>
      <c r="R577" s="201">
        <f t="shared" si="453"/>
        <v>0</v>
      </c>
      <c r="S577" s="235"/>
      <c r="T577" s="234"/>
      <c r="U577" s="201">
        <f t="shared" si="454"/>
        <v>0</v>
      </c>
      <c r="V577" s="235"/>
      <c r="W577" s="234">
        <v>119119</v>
      </c>
      <c r="X577" s="201">
        <f t="shared" si="455"/>
        <v>119119</v>
      </c>
      <c r="Y577" s="254"/>
      <c r="Z577" s="234"/>
      <c r="AA577" s="201">
        <f t="shared" si="456"/>
        <v>0</v>
      </c>
      <c r="AB577" s="235"/>
      <c r="AC577" s="234"/>
      <c r="AD577" s="201">
        <f t="shared" si="457"/>
        <v>0</v>
      </c>
      <c r="AE577" s="235"/>
      <c r="AF577" s="234"/>
      <c r="AG577" s="201">
        <f t="shared" si="458"/>
        <v>0</v>
      </c>
      <c r="AH577" s="235"/>
      <c r="AI577" s="229"/>
      <c r="AJ577" s="205" t="s">
        <v>32</v>
      </c>
    </row>
    <row r="578" spans="1:36">
      <c r="A578" s="359"/>
      <c r="B578" s="367"/>
      <c r="C578" s="361"/>
      <c r="D578" s="389"/>
      <c r="E578" s="365"/>
      <c r="F578" s="367"/>
      <c r="G578" s="222" t="s">
        <v>31</v>
      </c>
      <c r="H578" s="234"/>
      <c r="I578" s="201">
        <f t="shared" si="450"/>
        <v>0</v>
      </c>
      <c r="J578" s="235"/>
      <c r="K578" s="234"/>
      <c r="L578" s="201">
        <f t="shared" si="451"/>
        <v>0</v>
      </c>
      <c r="M578" s="235"/>
      <c r="N578" s="234"/>
      <c r="O578" s="201">
        <f t="shared" si="452"/>
        <v>0</v>
      </c>
      <c r="P578" s="235"/>
      <c r="Q578" s="234"/>
      <c r="R578" s="201">
        <f t="shared" si="453"/>
        <v>0</v>
      </c>
      <c r="S578" s="235"/>
      <c r="T578" s="234"/>
      <c r="U578" s="201">
        <f t="shared" si="454"/>
        <v>0</v>
      </c>
      <c r="V578" s="235"/>
      <c r="W578" s="234"/>
      <c r="X578" s="201">
        <f t="shared" si="455"/>
        <v>0</v>
      </c>
      <c r="Y578" s="254"/>
      <c r="Z578" s="234"/>
      <c r="AA578" s="201">
        <f t="shared" si="456"/>
        <v>0</v>
      </c>
      <c r="AB578" s="235"/>
      <c r="AC578" s="234"/>
      <c r="AD578" s="201">
        <f t="shared" si="457"/>
        <v>0</v>
      </c>
      <c r="AE578" s="235"/>
      <c r="AF578" s="234"/>
      <c r="AG578" s="201">
        <f t="shared" si="458"/>
        <v>0</v>
      </c>
      <c r="AH578" s="235"/>
      <c r="AI578" s="229"/>
      <c r="AJ578" s="204">
        <f>SUM(I575:I583,L575:L583,O575:O583,R575:R583,U575:U583,X575:X583,AA575:AA583,AD575:AD583,AG575:AG583)</f>
        <v>4619119</v>
      </c>
    </row>
    <row r="579" spans="1:36">
      <c r="A579" s="359"/>
      <c r="B579" s="367"/>
      <c r="C579" s="361"/>
      <c r="D579" s="389"/>
      <c r="E579" s="365"/>
      <c r="F579" s="367"/>
      <c r="G579" s="222" t="s">
        <v>33</v>
      </c>
      <c r="H579" s="234"/>
      <c r="I579" s="201">
        <f t="shared" si="450"/>
        <v>0</v>
      </c>
      <c r="J579" s="235"/>
      <c r="K579" s="234"/>
      <c r="L579" s="201">
        <f t="shared" si="451"/>
        <v>0</v>
      </c>
      <c r="M579" s="235"/>
      <c r="N579" s="234"/>
      <c r="O579" s="201">
        <f t="shared" si="452"/>
        <v>0</v>
      </c>
      <c r="P579" s="235"/>
      <c r="Q579" s="234"/>
      <c r="R579" s="201">
        <f t="shared" si="453"/>
        <v>0</v>
      </c>
      <c r="S579" s="235"/>
      <c r="T579" s="234"/>
      <c r="U579" s="201">
        <f t="shared" si="454"/>
        <v>0</v>
      </c>
      <c r="V579" s="235"/>
      <c r="W579" s="234"/>
      <c r="X579" s="201">
        <f t="shared" si="455"/>
        <v>0</v>
      </c>
      <c r="Y579" s="254"/>
      <c r="Z579" s="234"/>
      <c r="AA579" s="201">
        <f t="shared" si="456"/>
        <v>0</v>
      </c>
      <c r="AB579" s="235"/>
      <c r="AC579" s="234"/>
      <c r="AD579" s="201">
        <f t="shared" si="457"/>
        <v>0</v>
      </c>
      <c r="AE579" s="235"/>
      <c r="AF579" s="234"/>
      <c r="AG579" s="201">
        <f t="shared" si="458"/>
        <v>0</v>
      </c>
      <c r="AH579" s="235"/>
      <c r="AI579" s="229"/>
      <c r="AJ579" s="205" t="s">
        <v>36</v>
      </c>
    </row>
    <row r="580" spans="1:36">
      <c r="A580" s="359"/>
      <c r="B580" s="367"/>
      <c r="C580" s="361"/>
      <c r="D580" s="389"/>
      <c r="E580" s="365"/>
      <c r="F580" s="367"/>
      <c r="G580" s="222" t="s">
        <v>34</v>
      </c>
      <c r="H580" s="234"/>
      <c r="I580" s="201">
        <f t="shared" si="450"/>
        <v>0</v>
      </c>
      <c r="J580" s="235"/>
      <c r="K580" s="234"/>
      <c r="L580" s="201">
        <f t="shared" si="451"/>
        <v>0</v>
      </c>
      <c r="M580" s="235"/>
      <c r="N580" s="234"/>
      <c r="O580" s="201">
        <f t="shared" si="452"/>
        <v>0</v>
      </c>
      <c r="P580" s="235"/>
      <c r="Q580" s="234"/>
      <c r="R580" s="201">
        <f t="shared" si="453"/>
        <v>0</v>
      </c>
      <c r="S580" s="235"/>
      <c r="T580" s="234"/>
      <c r="U580" s="201">
        <f t="shared" si="454"/>
        <v>0</v>
      </c>
      <c r="V580" s="235"/>
      <c r="W580" s="234"/>
      <c r="X580" s="201">
        <f t="shared" si="455"/>
        <v>0</v>
      </c>
      <c r="Y580" s="254"/>
      <c r="Z580" s="234"/>
      <c r="AA580" s="201">
        <f t="shared" si="456"/>
        <v>0</v>
      </c>
      <c r="AB580" s="235"/>
      <c r="AC580" s="234"/>
      <c r="AD580" s="201">
        <f t="shared" si="457"/>
        <v>0</v>
      </c>
      <c r="AE580" s="235"/>
      <c r="AF580" s="234">
        <v>4500000</v>
      </c>
      <c r="AG580" s="201">
        <f t="shared" si="458"/>
        <v>4500000</v>
      </c>
      <c r="AH580" s="235"/>
      <c r="AI580" s="229"/>
      <c r="AJ580" s="204">
        <f>SUM(J575:J583,M575:M583,P575:P583,S575:S583,V575:V583,Y575:Y583,AB575:AB583,AE575:AE583,AH575:AH583)</f>
        <v>0</v>
      </c>
    </row>
    <row r="581" spans="1:36">
      <c r="A581" s="359"/>
      <c r="B581" s="367"/>
      <c r="C581" s="361"/>
      <c r="D581" s="389"/>
      <c r="E581" s="365"/>
      <c r="F581" s="367"/>
      <c r="G581" s="222" t="s">
        <v>35</v>
      </c>
      <c r="H581" s="234"/>
      <c r="I581" s="201">
        <f t="shared" si="450"/>
        <v>0</v>
      </c>
      <c r="J581" s="235"/>
      <c r="K581" s="234"/>
      <c r="L581" s="201">
        <f t="shared" si="451"/>
        <v>0</v>
      </c>
      <c r="M581" s="235"/>
      <c r="N581" s="234"/>
      <c r="O581" s="201">
        <f t="shared" si="452"/>
        <v>0</v>
      </c>
      <c r="P581" s="235"/>
      <c r="Q581" s="234"/>
      <c r="R581" s="201">
        <f t="shared" si="453"/>
        <v>0</v>
      </c>
      <c r="S581" s="235"/>
      <c r="T581" s="234"/>
      <c r="U581" s="201">
        <f t="shared" si="454"/>
        <v>0</v>
      </c>
      <c r="V581" s="235"/>
      <c r="W581" s="234"/>
      <c r="X581" s="201">
        <f t="shared" si="455"/>
        <v>0</v>
      </c>
      <c r="Y581" s="254"/>
      <c r="Z581" s="234"/>
      <c r="AA581" s="201">
        <f t="shared" si="456"/>
        <v>0</v>
      </c>
      <c r="AB581" s="235"/>
      <c r="AC581" s="234"/>
      <c r="AD581" s="201">
        <f t="shared" si="457"/>
        <v>0</v>
      </c>
      <c r="AE581" s="235"/>
      <c r="AF581" s="234"/>
      <c r="AG581" s="201">
        <f t="shared" si="458"/>
        <v>0</v>
      </c>
      <c r="AH581" s="235"/>
      <c r="AI581" s="229"/>
      <c r="AJ581" s="205" t="s">
        <v>40</v>
      </c>
    </row>
    <row r="582" spans="1:36">
      <c r="A582" s="359"/>
      <c r="B582" s="367"/>
      <c r="C582" s="361"/>
      <c r="D582" s="389"/>
      <c r="E582" s="365"/>
      <c r="F582" s="367"/>
      <c r="G582" s="222" t="s">
        <v>37</v>
      </c>
      <c r="H582" s="234"/>
      <c r="I582" s="201">
        <f t="shared" si="450"/>
        <v>0</v>
      </c>
      <c r="J582" s="235"/>
      <c r="K582" s="234"/>
      <c r="L582" s="201">
        <f t="shared" si="451"/>
        <v>0</v>
      </c>
      <c r="M582" s="235"/>
      <c r="N582" s="234"/>
      <c r="O582" s="201">
        <f t="shared" si="452"/>
        <v>0</v>
      </c>
      <c r="P582" s="235"/>
      <c r="Q582" s="234"/>
      <c r="R582" s="201">
        <f t="shared" si="453"/>
        <v>0</v>
      </c>
      <c r="S582" s="235"/>
      <c r="T582" s="234"/>
      <c r="U582" s="201">
        <f t="shared" si="454"/>
        <v>0</v>
      </c>
      <c r="V582" s="235"/>
      <c r="W582" s="234"/>
      <c r="X582" s="201">
        <f t="shared" si="455"/>
        <v>0</v>
      </c>
      <c r="Y582" s="254"/>
      <c r="Z582" s="234"/>
      <c r="AA582" s="201">
        <f t="shared" si="456"/>
        <v>0</v>
      </c>
      <c r="AB582" s="235"/>
      <c r="AC582" s="234"/>
      <c r="AD582" s="201">
        <f t="shared" si="457"/>
        <v>0</v>
      </c>
      <c r="AE582" s="235"/>
      <c r="AF582" s="234"/>
      <c r="AG582" s="201">
        <f t="shared" si="458"/>
        <v>0</v>
      </c>
      <c r="AH582" s="235"/>
      <c r="AI582" s="229"/>
      <c r="AJ582" s="206">
        <f>AJ580/AJ576</f>
        <v>0</v>
      </c>
    </row>
    <row r="583" spans="1:36" ht="15.75" thickBot="1">
      <c r="A583" s="360"/>
      <c r="B583" s="368"/>
      <c r="C583" s="362"/>
      <c r="D583" s="405"/>
      <c r="E583" s="366"/>
      <c r="F583" s="368"/>
      <c r="G583" s="223" t="s">
        <v>38</v>
      </c>
      <c r="H583" s="236"/>
      <c r="I583" s="207">
        <f t="shared" si="450"/>
        <v>0</v>
      </c>
      <c r="J583" s="237"/>
      <c r="K583" s="236"/>
      <c r="L583" s="207">
        <f t="shared" si="451"/>
        <v>0</v>
      </c>
      <c r="M583" s="237"/>
      <c r="N583" s="236"/>
      <c r="O583" s="207">
        <f t="shared" si="452"/>
        <v>0</v>
      </c>
      <c r="P583" s="237"/>
      <c r="Q583" s="236"/>
      <c r="R583" s="207">
        <f t="shared" si="453"/>
        <v>0</v>
      </c>
      <c r="S583" s="237"/>
      <c r="T583" s="236"/>
      <c r="U583" s="207">
        <f t="shared" si="454"/>
        <v>0</v>
      </c>
      <c r="V583" s="237"/>
      <c r="W583" s="236"/>
      <c r="X583" s="207">
        <f t="shared" si="455"/>
        <v>0</v>
      </c>
      <c r="Y583" s="255"/>
      <c r="Z583" s="236"/>
      <c r="AA583" s="207">
        <f t="shared" si="456"/>
        <v>0</v>
      </c>
      <c r="AB583" s="237"/>
      <c r="AC583" s="236"/>
      <c r="AD583" s="207">
        <f t="shared" si="457"/>
        <v>0</v>
      </c>
      <c r="AE583" s="237"/>
      <c r="AF583" s="236"/>
      <c r="AG583" s="207">
        <f t="shared" si="458"/>
        <v>0</v>
      </c>
      <c r="AH583" s="237"/>
      <c r="AI583" s="230"/>
      <c r="AJ583" s="208"/>
    </row>
    <row r="584" spans="1:36" ht="15" customHeight="1">
      <c r="A584" s="353" t="s">
        <v>17</v>
      </c>
      <c r="B584" s="355" t="s">
        <v>13</v>
      </c>
      <c r="C584" s="355" t="s">
        <v>14</v>
      </c>
      <c r="D584" s="355" t="s">
        <v>157</v>
      </c>
      <c r="E584" s="355" t="s">
        <v>16</v>
      </c>
      <c r="F584" s="347" t="s">
        <v>17</v>
      </c>
      <c r="G584" s="357" t="s">
        <v>18</v>
      </c>
      <c r="H584" s="351" t="s">
        <v>19</v>
      </c>
      <c r="I584" s="347" t="s">
        <v>20</v>
      </c>
      <c r="J584" s="349" t="s">
        <v>21</v>
      </c>
      <c r="K584" s="351" t="s">
        <v>19</v>
      </c>
      <c r="L584" s="347" t="s">
        <v>20</v>
      </c>
      <c r="M584" s="349" t="s">
        <v>21</v>
      </c>
      <c r="N584" s="351" t="s">
        <v>19</v>
      </c>
      <c r="O584" s="347" t="s">
        <v>20</v>
      </c>
      <c r="P584" s="349" t="s">
        <v>21</v>
      </c>
      <c r="Q584" s="351" t="s">
        <v>19</v>
      </c>
      <c r="R584" s="347" t="s">
        <v>20</v>
      </c>
      <c r="S584" s="349" t="s">
        <v>21</v>
      </c>
      <c r="T584" s="351" t="s">
        <v>19</v>
      </c>
      <c r="U584" s="347" t="s">
        <v>20</v>
      </c>
      <c r="V584" s="349" t="s">
        <v>21</v>
      </c>
      <c r="W584" s="351" t="s">
        <v>19</v>
      </c>
      <c r="X584" s="347" t="s">
        <v>20</v>
      </c>
      <c r="Y584" s="369" t="s">
        <v>21</v>
      </c>
      <c r="Z584" s="351" t="s">
        <v>19</v>
      </c>
      <c r="AA584" s="347" t="s">
        <v>20</v>
      </c>
      <c r="AB584" s="349" t="s">
        <v>21</v>
      </c>
      <c r="AC584" s="351" t="s">
        <v>19</v>
      </c>
      <c r="AD584" s="347" t="s">
        <v>20</v>
      </c>
      <c r="AE584" s="349" t="s">
        <v>21</v>
      </c>
      <c r="AF584" s="351" t="s">
        <v>19</v>
      </c>
      <c r="AG584" s="347" t="s">
        <v>20</v>
      </c>
      <c r="AH584" s="349" t="s">
        <v>21</v>
      </c>
      <c r="AI584" s="371" t="s">
        <v>19</v>
      </c>
      <c r="AJ584" s="379" t="s">
        <v>22</v>
      </c>
    </row>
    <row r="585" spans="1:36" ht="15" customHeight="1">
      <c r="A585" s="354"/>
      <c r="B585" s="356"/>
      <c r="C585" s="356"/>
      <c r="D585" s="356"/>
      <c r="E585" s="356"/>
      <c r="F585" s="348"/>
      <c r="G585" s="358"/>
      <c r="H585" s="352"/>
      <c r="I585" s="348"/>
      <c r="J585" s="350"/>
      <c r="K585" s="352"/>
      <c r="L585" s="348"/>
      <c r="M585" s="350"/>
      <c r="N585" s="352"/>
      <c r="O585" s="348"/>
      <c r="P585" s="350"/>
      <c r="Q585" s="352"/>
      <c r="R585" s="348"/>
      <c r="S585" s="350"/>
      <c r="T585" s="352"/>
      <c r="U585" s="348"/>
      <c r="V585" s="350"/>
      <c r="W585" s="352"/>
      <c r="X585" s="348"/>
      <c r="Y585" s="370"/>
      <c r="Z585" s="352"/>
      <c r="AA585" s="348"/>
      <c r="AB585" s="350"/>
      <c r="AC585" s="352"/>
      <c r="AD585" s="348"/>
      <c r="AE585" s="350"/>
      <c r="AF585" s="352"/>
      <c r="AG585" s="348"/>
      <c r="AH585" s="350"/>
      <c r="AI585" s="372"/>
      <c r="AJ585" s="380"/>
    </row>
    <row r="586" spans="1:36" ht="15" customHeight="1">
      <c r="A586" s="359" t="s">
        <v>208</v>
      </c>
      <c r="B586" s="367" t="s">
        <v>305</v>
      </c>
      <c r="C586" s="361">
        <v>2630</v>
      </c>
      <c r="D586" s="389"/>
      <c r="E586" s="365" t="s">
        <v>306</v>
      </c>
      <c r="F586" s="367" t="s">
        <v>208</v>
      </c>
      <c r="G586" s="222" t="s">
        <v>27</v>
      </c>
      <c r="H586" s="234"/>
      <c r="I586" s="201">
        <f t="shared" ref="I586:I594" si="459">H586-J586</f>
        <v>0</v>
      </c>
      <c r="J586" s="235"/>
      <c r="K586" s="234"/>
      <c r="L586" s="201">
        <f t="shared" ref="L586:L594" si="460">K586-M586</f>
        <v>0</v>
      </c>
      <c r="M586" s="235"/>
      <c r="N586" s="234"/>
      <c r="O586" s="201">
        <f t="shared" ref="O586:O594" si="461">N586-P586</f>
        <v>0</v>
      </c>
      <c r="P586" s="235"/>
      <c r="Q586" s="234"/>
      <c r="R586" s="201">
        <f t="shared" ref="R586:R594" si="462">Q586-S586</f>
        <v>0</v>
      </c>
      <c r="S586" s="235"/>
      <c r="T586" s="234"/>
      <c r="U586" s="201">
        <f t="shared" ref="U586:U594" si="463">T586-V586</f>
        <v>0</v>
      </c>
      <c r="V586" s="235"/>
      <c r="W586" s="234"/>
      <c r="X586" s="201">
        <f t="shared" ref="X586:X594" si="464">W586-Y586</f>
        <v>0</v>
      </c>
      <c r="Y586" s="254"/>
      <c r="Z586" s="234"/>
      <c r="AA586" s="201">
        <f t="shared" ref="AA586:AA594" si="465">Z586-AB586</f>
        <v>0</v>
      </c>
      <c r="AB586" s="235"/>
      <c r="AC586" s="234"/>
      <c r="AD586" s="201">
        <f t="shared" ref="AD586:AD594" si="466">AC586-AE586</f>
        <v>0</v>
      </c>
      <c r="AE586" s="235"/>
      <c r="AF586" s="234"/>
      <c r="AG586" s="201">
        <f t="shared" ref="AG586:AG594" si="467">AF586-AH586</f>
        <v>0</v>
      </c>
      <c r="AH586" s="235"/>
      <c r="AI586" s="229"/>
      <c r="AJ586" s="203" t="s">
        <v>28</v>
      </c>
    </row>
    <row r="587" spans="1:36">
      <c r="A587" s="359"/>
      <c r="B587" s="367"/>
      <c r="C587" s="361"/>
      <c r="D587" s="389"/>
      <c r="E587" s="365"/>
      <c r="F587" s="367"/>
      <c r="G587" s="222" t="s">
        <v>29</v>
      </c>
      <c r="H587" s="234"/>
      <c r="I587" s="201">
        <f t="shared" si="459"/>
        <v>0</v>
      </c>
      <c r="J587" s="235"/>
      <c r="K587" s="234"/>
      <c r="L587" s="201">
        <f t="shared" si="460"/>
        <v>0</v>
      </c>
      <c r="M587" s="235"/>
      <c r="N587" s="234"/>
      <c r="O587" s="201">
        <f t="shared" si="461"/>
        <v>0</v>
      </c>
      <c r="P587" s="235"/>
      <c r="Q587" s="234"/>
      <c r="R587" s="201">
        <f t="shared" si="462"/>
        <v>0</v>
      </c>
      <c r="S587" s="235"/>
      <c r="T587" s="234"/>
      <c r="U587" s="201">
        <f t="shared" si="463"/>
        <v>0</v>
      </c>
      <c r="V587" s="235"/>
      <c r="W587" s="234"/>
      <c r="X587" s="201">
        <f t="shared" si="464"/>
        <v>0</v>
      </c>
      <c r="Y587" s="254"/>
      <c r="Z587" s="234"/>
      <c r="AA587" s="201">
        <f t="shared" si="465"/>
        <v>0</v>
      </c>
      <c r="AB587" s="235"/>
      <c r="AC587" s="234"/>
      <c r="AD587" s="201">
        <f t="shared" si="466"/>
        <v>0</v>
      </c>
      <c r="AE587" s="235"/>
      <c r="AF587" s="234"/>
      <c r="AG587" s="201">
        <f t="shared" si="467"/>
        <v>0</v>
      </c>
      <c r="AH587" s="235"/>
      <c r="AI587" s="229"/>
      <c r="AJ587" s="204">
        <f>SUM(H586:H594,K586:K594,N586:N594,Q586:Q594,T586:T594,W586:W594,Z586:Z594,AC586:AC594,AF586:AF594)</f>
        <v>2152251</v>
      </c>
    </row>
    <row r="588" spans="1:36">
      <c r="A588" s="359"/>
      <c r="B588" s="367"/>
      <c r="C588" s="361"/>
      <c r="D588" s="389"/>
      <c r="E588" s="365"/>
      <c r="F588" s="367"/>
      <c r="G588" s="222" t="s">
        <v>30</v>
      </c>
      <c r="H588" s="234"/>
      <c r="I588" s="201">
        <f t="shared" si="459"/>
        <v>0</v>
      </c>
      <c r="J588" s="235"/>
      <c r="K588" s="234"/>
      <c r="L588" s="201">
        <f t="shared" si="460"/>
        <v>0</v>
      </c>
      <c r="M588" s="235"/>
      <c r="N588" s="234"/>
      <c r="O588" s="201">
        <f t="shared" si="461"/>
        <v>0</v>
      </c>
      <c r="P588" s="235"/>
      <c r="Q588" s="234"/>
      <c r="R588" s="201">
        <f t="shared" si="462"/>
        <v>0</v>
      </c>
      <c r="S588" s="235"/>
      <c r="T588" s="234"/>
      <c r="U588" s="201">
        <f t="shared" si="463"/>
        <v>0</v>
      </c>
      <c r="V588" s="235"/>
      <c r="W588" s="234"/>
      <c r="X588" s="201">
        <f t="shared" si="464"/>
        <v>0</v>
      </c>
      <c r="Y588" s="254"/>
      <c r="Z588" s="234"/>
      <c r="AA588" s="201">
        <f t="shared" si="465"/>
        <v>0</v>
      </c>
      <c r="AB588" s="235"/>
      <c r="AC588" s="234"/>
      <c r="AD588" s="201">
        <f t="shared" si="466"/>
        <v>0</v>
      </c>
      <c r="AE588" s="235"/>
      <c r="AF588" s="234">
        <v>152251</v>
      </c>
      <c r="AG588" s="201">
        <f t="shared" si="467"/>
        <v>152251</v>
      </c>
      <c r="AH588" s="235"/>
      <c r="AI588" s="229"/>
      <c r="AJ588" s="205" t="s">
        <v>32</v>
      </c>
    </row>
    <row r="589" spans="1:36">
      <c r="A589" s="359"/>
      <c r="B589" s="367"/>
      <c r="C589" s="361"/>
      <c r="D589" s="389"/>
      <c r="E589" s="365"/>
      <c r="F589" s="367"/>
      <c r="G589" s="222" t="s">
        <v>31</v>
      </c>
      <c r="H589" s="234"/>
      <c r="I589" s="201">
        <f t="shared" si="459"/>
        <v>0</v>
      </c>
      <c r="J589" s="235"/>
      <c r="K589" s="234"/>
      <c r="L589" s="201">
        <f t="shared" si="460"/>
        <v>0</v>
      </c>
      <c r="M589" s="235"/>
      <c r="N589" s="234"/>
      <c r="O589" s="201">
        <f t="shared" si="461"/>
        <v>0</v>
      </c>
      <c r="P589" s="235"/>
      <c r="Q589" s="234"/>
      <c r="R589" s="201">
        <f t="shared" si="462"/>
        <v>0</v>
      </c>
      <c r="S589" s="235"/>
      <c r="T589" s="234"/>
      <c r="U589" s="201">
        <f t="shared" si="463"/>
        <v>0</v>
      </c>
      <c r="V589" s="235"/>
      <c r="W589" s="234"/>
      <c r="X589" s="201">
        <f t="shared" si="464"/>
        <v>0</v>
      </c>
      <c r="Y589" s="254"/>
      <c r="Z589" s="234"/>
      <c r="AA589" s="201">
        <f t="shared" si="465"/>
        <v>0</v>
      </c>
      <c r="AB589" s="235"/>
      <c r="AC589" s="234"/>
      <c r="AD589" s="201">
        <f t="shared" si="466"/>
        <v>0</v>
      </c>
      <c r="AE589" s="235"/>
      <c r="AF589" s="234"/>
      <c r="AG589" s="201">
        <f t="shared" si="467"/>
        <v>0</v>
      </c>
      <c r="AH589" s="235"/>
      <c r="AI589" s="229"/>
      <c r="AJ589" s="204">
        <f>SUM(I586:I594,L586:L594,O586:O594,R586:R594,U586:U594,X586:X594,AA586:AA594,AD586:AD594,AG586:AG594)</f>
        <v>2152251</v>
      </c>
    </row>
    <row r="590" spans="1:36">
      <c r="A590" s="359"/>
      <c r="B590" s="367"/>
      <c r="C590" s="361"/>
      <c r="D590" s="389"/>
      <c r="E590" s="365"/>
      <c r="F590" s="367"/>
      <c r="G590" s="222" t="s">
        <v>33</v>
      </c>
      <c r="H590" s="234"/>
      <c r="I590" s="201">
        <f t="shared" si="459"/>
        <v>0</v>
      </c>
      <c r="J590" s="235"/>
      <c r="K590" s="234"/>
      <c r="L590" s="201">
        <f t="shared" si="460"/>
        <v>0</v>
      </c>
      <c r="M590" s="235"/>
      <c r="N590" s="234"/>
      <c r="O590" s="201">
        <f t="shared" si="461"/>
        <v>0</v>
      </c>
      <c r="P590" s="235"/>
      <c r="Q590" s="234"/>
      <c r="R590" s="201">
        <f t="shared" si="462"/>
        <v>0</v>
      </c>
      <c r="S590" s="235"/>
      <c r="T590" s="234"/>
      <c r="U590" s="201">
        <f t="shared" si="463"/>
        <v>0</v>
      </c>
      <c r="V590" s="235"/>
      <c r="W590" s="234"/>
      <c r="X590" s="201">
        <f t="shared" si="464"/>
        <v>0</v>
      </c>
      <c r="Y590" s="254"/>
      <c r="Z590" s="234"/>
      <c r="AA590" s="201">
        <f t="shared" si="465"/>
        <v>0</v>
      </c>
      <c r="AB590" s="235"/>
      <c r="AC590" s="234"/>
      <c r="AD590" s="201">
        <f t="shared" si="466"/>
        <v>0</v>
      </c>
      <c r="AE590" s="235"/>
      <c r="AF590" s="234"/>
      <c r="AG590" s="201">
        <f t="shared" si="467"/>
        <v>0</v>
      </c>
      <c r="AH590" s="235"/>
      <c r="AI590" s="229"/>
      <c r="AJ590" s="205" t="s">
        <v>36</v>
      </c>
    </row>
    <row r="591" spans="1:36">
      <c r="A591" s="359"/>
      <c r="B591" s="367"/>
      <c r="C591" s="361"/>
      <c r="D591" s="389"/>
      <c r="E591" s="365"/>
      <c r="F591" s="367"/>
      <c r="G591" s="222" t="s">
        <v>34</v>
      </c>
      <c r="H591" s="234"/>
      <c r="I591" s="201">
        <f t="shared" si="459"/>
        <v>0</v>
      </c>
      <c r="J591" s="235"/>
      <c r="K591" s="234"/>
      <c r="L591" s="201">
        <f t="shared" si="460"/>
        <v>0</v>
      </c>
      <c r="M591" s="235"/>
      <c r="N591" s="234"/>
      <c r="O591" s="201">
        <f t="shared" si="461"/>
        <v>0</v>
      </c>
      <c r="P591" s="235"/>
      <c r="Q591" s="234"/>
      <c r="R591" s="201">
        <f t="shared" si="462"/>
        <v>0</v>
      </c>
      <c r="S591" s="235"/>
      <c r="T591" s="234"/>
      <c r="U591" s="201">
        <f t="shared" si="463"/>
        <v>0</v>
      </c>
      <c r="V591" s="235"/>
      <c r="W591" s="234"/>
      <c r="X591" s="201">
        <f t="shared" si="464"/>
        <v>0</v>
      </c>
      <c r="Y591" s="254"/>
      <c r="Z591" s="234"/>
      <c r="AA591" s="201">
        <f t="shared" si="465"/>
        <v>0</v>
      </c>
      <c r="AB591" s="235"/>
      <c r="AC591" s="234"/>
      <c r="AD591" s="201">
        <f t="shared" si="466"/>
        <v>0</v>
      </c>
      <c r="AE591" s="235"/>
      <c r="AF591" s="234">
        <v>2000000</v>
      </c>
      <c r="AG591" s="201">
        <f t="shared" si="467"/>
        <v>2000000</v>
      </c>
      <c r="AH591" s="235"/>
      <c r="AI591" s="229"/>
      <c r="AJ591" s="204">
        <f>SUM(J586:J594,M586:M594,P586:P594,S586:S594,V586:V594,Y586:Y594,AB586:AB594,AE586:AE594,AH586:AH594)</f>
        <v>0</v>
      </c>
    </row>
    <row r="592" spans="1:36">
      <c r="A592" s="359"/>
      <c r="B592" s="367"/>
      <c r="C592" s="361"/>
      <c r="D592" s="389"/>
      <c r="E592" s="365"/>
      <c r="F592" s="367"/>
      <c r="G592" s="222" t="s">
        <v>35</v>
      </c>
      <c r="H592" s="234"/>
      <c r="I592" s="201">
        <f t="shared" si="459"/>
        <v>0</v>
      </c>
      <c r="J592" s="235"/>
      <c r="K592" s="234"/>
      <c r="L592" s="201">
        <f t="shared" si="460"/>
        <v>0</v>
      </c>
      <c r="M592" s="235"/>
      <c r="N592" s="234"/>
      <c r="O592" s="201">
        <f t="shared" si="461"/>
        <v>0</v>
      </c>
      <c r="P592" s="235"/>
      <c r="Q592" s="234"/>
      <c r="R592" s="201">
        <f t="shared" si="462"/>
        <v>0</v>
      </c>
      <c r="S592" s="235"/>
      <c r="T592" s="234"/>
      <c r="U592" s="201">
        <f t="shared" si="463"/>
        <v>0</v>
      </c>
      <c r="V592" s="235"/>
      <c r="W592" s="234"/>
      <c r="X592" s="201">
        <f t="shared" si="464"/>
        <v>0</v>
      </c>
      <c r="Y592" s="254"/>
      <c r="Z592" s="234"/>
      <c r="AA592" s="201">
        <f t="shared" si="465"/>
        <v>0</v>
      </c>
      <c r="AB592" s="235"/>
      <c r="AC592" s="234"/>
      <c r="AD592" s="201">
        <f t="shared" si="466"/>
        <v>0</v>
      </c>
      <c r="AE592" s="235"/>
      <c r="AF592" s="234"/>
      <c r="AG592" s="201">
        <f t="shared" si="467"/>
        <v>0</v>
      </c>
      <c r="AH592" s="235"/>
      <c r="AI592" s="229"/>
      <c r="AJ592" s="205" t="s">
        <v>40</v>
      </c>
    </row>
    <row r="593" spans="1:36">
      <c r="A593" s="359"/>
      <c r="B593" s="367"/>
      <c r="C593" s="361"/>
      <c r="D593" s="389"/>
      <c r="E593" s="365"/>
      <c r="F593" s="367"/>
      <c r="G593" s="222" t="s">
        <v>37</v>
      </c>
      <c r="H593" s="234"/>
      <c r="I593" s="201">
        <f t="shared" si="459"/>
        <v>0</v>
      </c>
      <c r="J593" s="235"/>
      <c r="K593" s="234"/>
      <c r="L593" s="201">
        <f t="shared" si="460"/>
        <v>0</v>
      </c>
      <c r="M593" s="235"/>
      <c r="N593" s="234"/>
      <c r="O593" s="201">
        <f t="shared" si="461"/>
        <v>0</v>
      </c>
      <c r="P593" s="235"/>
      <c r="Q593" s="234"/>
      <c r="R593" s="201">
        <f t="shared" si="462"/>
        <v>0</v>
      </c>
      <c r="S593" s="235"/>
      <c r="T593" s="234"/>
      <c r="U593" s="201">
        <f t="shared" si="463"/>
        <v>0</v>
      </c>
      <c r="V593" s="235"/>
      <c r="W593" s="234"/>
      <c r="X593" s="201">
        <f t="shared" si="464"/>
        <v>0</v>
      </c>
      <c r="Y593" s="254"/>
      <c r="Z593" s="234"/>
      <c r="AA593" s="201">
        <f t="shared" si="465"/>
        <v>0</v>
      </c>
      <c r="AB593" s="235"/>
      <c r="AC593" s="234"/>
      <c r="AD593" s="201">
        <f t="shared" si="466"/>
        <v>0</v>
      </c>
      <c r="AE593" s="235"/>
      <c r="AF593" s="234"/>
      <c r="AG593" s="201">
        <f t="shared" si="467"/>
        <v>0</v>
      </c>
      <c r="AH593" s="235"/>
      <c r="AI593" s="229"/>
      <c r="AJ593" s="206">
        <f>AJ591/AJ587</f>
        <v>0</v>
      </c>
    </row>
    <row r="594" spans="1:36" ht="15.75" thickBot="1">
      <c r="A594" s="360"/>
      <c r="B594" s="368"/>
      <c r="C594" s="362"/>
      <c r="D594" s="405"/>
      <c r="E594" s="366"/>
      <c r="F594" s="368"/>
      <c r="G594" s="223" t="s">
        <v>38</v>
      </c>
      <c r="H594" s="236"/>
      <c r="I594" s="207">
        <f t="shared" si="459"/>
        <v>0</v>
      </c>
      <c r="J594" s="237"/>
      <c r="K594" s="236"/>
      <c r="L594" s="207">
        <f t="shared" si="460"/>
        <v>0</v>
      </c>
      <c r="M594" s="237"/>
      <c r="N594" s="236"/>
      <c r="O594" s="207">
        <f t="shared" si="461"/>
        <v>0</v>
      </c>
      <c r="P594" s="237"/>
      <c r="Q594" s="236"/>
      <c r="R594" s="207">
        <f t="shared" si="462"/>
        <v>0</v>
      </c>
      <c r="S594" s="237"/>
      <c r="T594" s="236"/>
      <c r="U594" s="207">
        <f t="shared" si="463"/>
        <v>0</v>
      </c>
      <c r="V594" s="237"/>
      <c r="W594" s="236"/>
      <c r="X594" s="207">
        <f t="shared" si="464"/>
        <v>0</v>
      </c>
      <c r="Y594" s="255"/>
      <c r="Z594" s="236"/>
      <c r="AA594" s="207">
        <f t="shared" si="465"/>
        <v>0</v>
      </c>
      <c r="AB594" s="237"/>
      <c r="AC594" s="236"/>
      <c r="AD594" s="207">
        <f t="shared" si="466"/>
        <v>0</v>
      </c>
      <c r="AE594" s="237"/>
      <c r="AF594" s="236"/>
      <c r="AG594" s="207">
        <f t="shared" si="467"/>
        <v>0</v>
      </c>
      <c r="AH594" s="237"/>
      <c r="AI594" s="230"/>
      <c r="AJ594" s="208"/>
    </row>
    <row r="595" spans="1:36" ht="15" customHeight="1">
      <c r="A595" s="383" t="s">
        <v>17</v>
      </c>
      <c r="B595" s="384" t="s">
        <v>13</v>
      </c>
      <c r="C595" s="384" t="s">
        <v>14</v>
      </c>
      <c r="D595" s="384" t="s">
        <v>157</v>
      </c>
      <c r="E595" s="384" t="s">
        <v>16</v>
      </c>
      <c r="F595" s="381" t="s">
        <v>17</v>
      </c>
      <c r="G595" s="385" t="s">
        <v>18</v>
      </c>
      <c r="H595" s="386" t="s">
        <v>19</v>
      </c>
      <c r="I595" s="381" t="s">
        <v>20</v>
      </c>
      <c r="J595" s="382" t="s">
        <v>21</v>
      </c>
      <c r="K595" s="386" t="s">
        <v>19</v>
      </c>
      <c r="L595" s="381" t="s">
        <v>20</v>
      </c>
      <c r="M595" s="382" t="s">
        <v>21</v>
      </c>
      <c r="N595" s="386" t="s">
        <v>19</v>
      </c>
      <c r="O595" s="381" t="s">
        <v>20</v>
      </c>
      <c r="P595" s="382" t="s">
        <v>21</v>
      </c>
      <c r="Q595" s="386" t="s">
        <v>19</v>
      </c>
      <c r="R595" s="381" t="s">
        <v>20</v>
      </c>
      <c r="S595" s="382" t="s">
        <v>21</v>
      </c>
      <c r="T595" s="386" t="s">
        <v>19</v>
      </c>
      <c r="U595" s="381" t="s">
        <v>20</v>
      </c>
      <c r="V595" s="382" t="s">
        <v>21</v>
      </c>
      <c r="W595" s="386" t="s">
        <v>19</v>
      </c>
      <c r="X595" s="381" t="s">
        <v>20</v>
      </c>
      <c r="Y595" s="390" t="s">
        <v>21</v>
      </c>
      <c r="Z595" s="386" t="s">
        <v>19</v>
      </c>
      <c r="AA595" s="381" t="s">
        <v>20</v>
      </c>
      <c r="AB595" s="382" t="s">
        <v>21</v>
      </c>
      <c r="AC595" s="386" t="s">
        <v>19</v>
      </c>
      <c r="AD595" s="381" t="s">
        <v>20</v>
      </c>
      <c r="AE595" s="382" t="s">
        <v>21</v>
      </c>
      <c r="AF595" s="386" t="s">
        <v>19</v>
      </c>
      <c r="AG595" s="381" t="s">
        <v>20</v>
      </c>
      <c r="AH595" s="382" t="s">
        <v>21</v>
      </c>
      <c r="AI595" s="387" t="s">
        <v>19</v>
      </c>
      <c r="AJ595" s="388" t="s">
        <v>22</v>
      </c>
    </row>
    <row r="596" spans="1:36" ht="15" customHeight="1">
      <c r="A596" s="354"/>
      <c r="B596" s="356"/>
      <c r="C596" s="356"/>
      <c r="D596" s="356"/>
      <c r="E596" s="356"/>
      <c r="F596" s="348"/>
      <c r="G596" s="358"/>
      <c r="H596" s="352"/>
      <c r="I596" s="348"/>
      <c r="J596" s="350"/>
      <c r="K596" s="352"/>
      <c r="L596" s="348"/>
      <c r="M596" s="350"/>
      <c r="N596" s="352"/>
      <c r="O596" s="348"/>
      <c r="P596" s="350"/>
      <c r="Q596" s="352"/>
      <c r="R596" s="348"/>
      <c r="S596" s="350"/>
      <c r="T596" s="352"/>
      <c r="U596" s="348"/>
      <c r="V596" s="350"/>
      <c r="W596" s="352"/>
      <c r="X596" s="348"/>
      <c r="Y596" s="370"/>
      <c r="Z596" s="352"/>
      <c r="AA596" s="348"/>
      <c r="AB596" s="350"/>
      <c r="AC596" s="352"/>
      <c r="AD596" s="348"/>
      <c r="AE596" s="350"/>
      <c r="AF596" s="352"/>
      <c r="AG596" s="348"/>
      <c r="AH596" s="350"/>
      <c r="AI596" s="372"/>
      <c r="AJ596" s="380"/>
    </row>
    <row r="597" spans="1:36" ht="15" customHeight="1">
      <c r="A597" s="359" t="s">
        <v>208</v>
      </c>
      <c r="B597" s="367" t="s">
        <v>307</v>
      </c>
      <c r="C597" s="361">
        <v>1809</v>
      </c>
      <c r="D597" s="363" t="s">
        <v>308</v>
      </c>
      <c r="E597" s="365" t="s">
        <v>309</v>
      </c>
      <c r="F597" s="367" t="s">
        <v>208</v>
      </c>
      <c r="G597" s="222" t="s">
        <v>27</v>
      </c>
      <c r="H597" s="234"/>
      <c r="I597" s="201">
        <f t="shared" ref="I597:I605" si="468">H597-J597</f>
        <v>0</v>
      </c>
      <c r="J597" s="235"/>
      <c r="K597" s="234"/>
      <c r="L597" s="201">
        <f t="shared" ref="L597:L605" si="469">K597-M597</f>
        <v>0</v>
      </c>
      <c r="M597" s="235"/>
      <c r="N597" s="234"/>
      <c r="O597" s="201">
        <f t="shared" ref="O597:O605" si="470">N597-P597</f>
        <v>0</v>
      </c>
      <c r="P597" s="235"/>
      <c r="Q597" s="234"/>
      <c r="R597" s="201">
        <f t="shared" ref="R597:R605" si="471">Q597-S597</f>
        <v>0</v>
      </c>
      <c r="S597" s="235"/>
      <c r="T597" s="234"/>
      <c r="U597" s="201">
        <f t="shared" ref="U597:U605" si="472">T597-V597</f>
        <v>0</v>
      </c>
      <c r="V597" s="235"/>
      <c r="W597" s="234"/>
      <c r="X597" s="201">
        <f t="shared" ref="X597:X605" si="473">W597-Y597</f>
        <v>0</v>
      </c>
      <c r="Y597" s="254"/>
      <c r="Z597" s="234"/>
      <c r="AA597" s="201">
        <f t="shared" ref="AA597:AA605" si="474">Z597-AB597</f>
        <v>0</v>
      </c>
      <c r="AB597" s="235"/>
      <c r="AC597" s="234"/>
      <c r="AD597" s="201">
        <f t="shared" ref="AD597:AD605" si="475">AC597-AE597</f>
        <v>0</v>
      </c>
      <c r="AE597" s="235"/>
      <c r="AF597" s="234"/>
      <c r="AG597" s="201">
        <f t="shared" ref="AG597:AG605" si="476">AF597-AH597</f>
        <v>0</v>
      </c>
      <c r="AH597" s="235"/>
      <c r="AI597" s="229"/>
      <c r="AJ597" s="203" t="s">
        <v>28</v>
      </c>
    </row>
    <row r="598" spans="1:36">
      <c r="A598" s="359"/>
      <c r="B598" s="367"/>
      <c r="C598" s="361"/>
      <c r="D598" s="363"/>
      <c r="E598" s="365"/>
      <c r="F598" s="367"/>
      <c r="G598" s="222" t="s">
        <v>29</v>
      </c>
      <c r="H598" s="234"/>
      <c r="I598" s="201">
        <f t="shared" si="468"/>
        <v>0</v>
      </c>
      <c r="J598" s="235"/>
      <c r="K598" s="234"/>
      <c r="L598" s="201">
        <f t="shared" si="469"/>
        <v>0</v>
      </c>
      <c r="M598" s="235"/>
      <c r="N598" s="234"/>
      <c r="O598" s="201">
        <f t="shared" si="470"/>
        <v>0</v>
      </c>
      <c r="P598" s="235"/>
      <c r="Q598" s="234"/>
      <c r="R598" s="201">
        <f t="shared" si="471"/>
        <v>0</v>
      </c>
      <c r="S598" s="235"/>
      <c r="T598" s="234"/>
      <c r="U598" s="201">
        <f t="shared" si="472"/>
        <v>0</v>
      </c>
      <c r="V598" s="235"/>
      <c r="W598" s="234"/>
      <c r="X598" s="201">
        <f t="shared" si="473"/>
        <v>0</v>
      </c>
      <c r="Y598" s="254"/>
      <c r="Z598" s="234"/>
      <c r="AA598" s="201">
        <f t="shared" si="474"/>
        <v>0</v>
      </c>
      <c r="AB598" s="235"/>
      <c r="AC598" s="234"/>
      <c r="AD598" s="201">
        <f t="shared" si="475"/>
        <v>0</v>
      </c>
      <c r="AE598" s="235"/>
      <c r="AF598" s="234"/>
      <c r="AG598" s="201">
        <f t="shared" si="476"/>
        <v>0</v>
      </c>
      <c r="AH598" s="235"/>
      <c r="AI598" s="229"/>
      <c r="AJ598" s="204">
        <f>SUM(H597:H605,K597:K605,N597:N605,Q597:Q605,T597:T605,W597:W605,Z597:Z605,AC597:AC605,AF597:AF605)</f>
        <v>4000000</v>
      </c>
    </row>
    <row r="599" spans="1:36">
      <c r="A599" s="359"/>
      <c r="B599" s="367"/>
      <c r="C599" s="361"/>
      <c r="D599" s="363"/>
      <c r="E599" s="365"/>
      <c r="F599" s="367"/>
      <c r="G599" s="222" t="s">
        <v>30</v>
      </c>
      <c r="H599" s="234"/>
      <c r="I599" s="201">
        <f t="shared" si="468"/>
        <v>0</v>
      </c>
      <c r="J599" s="235"/>
      <c r="K599" s="234"/>
      <c r="L599" s="201">
        <f t="shared" si="469"/>
        <v>0</v>
      </c>
      <c r="M599" s="235"/>
      <c r="N599" s="234"/>
      <c r="O599" s="201">
        <f t="shared" si="470"/>
        <v>0</v>
      </c>
      <c r="P599" s="235"/>
      <c r="Q599" s="234"/>
      <c r="R599" s="201">
        <f t="shared" si="471"/>
        <v>0</v>
      </c>
      <c r="S599" s="235"/>
      <c r="T599" s="234"/>
      <c r="U599" s="201">
        <f t="shared" si="472"/>
        <v>0</v>
      </c>
      <c r="V599" s="235"/>
      <c r="W599" s="234"/>
      <c r="X599" s="201">
        <f t="shared" si="473"/>
        <v>0</v>
      </c>
      <c r="Y599" s="254"/>
      <c r="Z599" s="234"/>
      <c r="AA599" s="201">
        <f t="shared" si="474"/>
        <v>0</v>
      </c>
      <c r="AB599" s="235"/>
      <c r="AC599" s="234"/>
      <c r="AD599" s="201">
        <f t="shared" si="475"/>
        <v>0</v>
      </c>
      <c r="AE599" s="235"/>
      <c r="AF599" s="234"/>
      <c r="AG599" s="201">
        <f t="shared" si="476"/>
        <v>0</v>
      </c>
      <c r="AH599" s="235"/>
      <c r="AI599" s="229"/>
      <c r="AJ599" s="205" t="s">
        <v>32</v>
      </c>
    </row>
    <row r="600" spans="1:36">
      <c r="A600" s="359"/>
      <c r="B600" s="367"/>
      <c r="C600" s="361"/>
      <c r="D600" s="363"/>
      <c r="E600" s="365"/>
      <c r="F600" s="367"/>
      <c r="G600" s="222" t="s">
        <v>31</v>
      </c>
      <c r="H600" s="234"/>
      <c r="I600" s="201">
        <f t="shared" si="468"/>
        <v>0</v>
      </c>
      <c r="J600" s="235"/>
      <c r="K600" s="234"/>
      <c r="L600" s="201">
        <f t="shared" si="469"/>
        <v>0</v>
      </c>
      <c r="M600" s="235"/>
      <c r="N600" s="234"/>
      <c r="O600" s="201">
        <f t="shared" si="470"/>
        <v>0</v>
      </c>
      <c r="P600" s="235"/>
      <c r="Q600" s="234"/>
      <c r="R600" s="201">
        <f t="shared" si="471"/>
        <v>0</v>
      </c>
      <c r="S600" s="235"/>
      <c r="T600" s="234"/>
      <c r="U600" s="201">
        <f t="shared" si="472"/>
        <v>0</v>
      </c>
      <c r="V600" s="235"/>
      <c r="W600" s="234"/>
      <c r="X600" s="201">
        <f t="shared" si="473"/>
        <v>0</v>
      </c>
      <c r="Y600" s="254"/>
      <c r="Z600" s="234"/>
      <c r="AA600" s="201">
        <f t="shared" si="474"/>
        <v>0</v>
      </c>
      <c r="AB600" s="235"/>
      <c r="AC600" s="234"/>
      <c r="AD600" s="201">
        <f t="shared" si="475"/>
        <v>0</v>
      </c>
      <c r="AE600" s="235"/>
      <c r="AF600" s="234"/>
      <c r="AG600" s="201">
        <f t="shared" si="476"/>
        <v>0</v>
      </c>
      <c r="AH600" s="235"/>
      <c r="AI600" s="229"/>
      <c r="AJ600" s="204">
        <f>SUM(I597:I605,L597:L605,O597:O605,R597:R605,U597:U605,X597:X605,AA597:AA605,AD597:AD605,AG597:AG605)</f>
        <v>4000000</v>
      </c>
    </row>
    <row r="601" spans="1:36">
      <c r="A601" s="359"/>
      <c r="B601" s="367"/>
      <c r="C601" s="361"/>
      <c r="D601" s="363"/>
      <c r="E601" s="365"/>
      <c r="F601" s="367"/>
      <c r="G601" s="222" t="s">
        <v>33</v>
      </c>
      <c r="H601" s="234"/>
      <c r="I601" s="201">
        <f t="shared" si="468"/>
        <v>0</v>
      </c>
      <c r="J601" s="235"/>
      <c r="K601" s="234"/>
      <c r="L601" s="201">
        <f t="shared" si="469"/>
        <v>0</v>
      </c>
      <c r="M601" s="235"/>
      <c r="N601" s="234"/>
      <c r="O601" s="201">
        <f t="shared" si="470"/>
        <v>0</v>
      </c>
      <c r="P601" s="235"/>
      <c r="Q601" s="234"/>
      <c r="R601" s="201">
        <f t="shared" si="471"/>
        <v>0</v>
      </c>
      <c r="S601" s="235"/>
      <c r="T601" s="234"/>
      <c r="U601" s="201">
        <f t="shared" si="472"/>
        <v>0</v>
      </c>
      <c r="V601" s="235"/>
      <c r="W601" s="234"/>
      <c r="X601" s="201">
        <f t="shared" si="473"/>
        <v>0</v>
      </c>
      <c r="Y601" s="254"/>
      <c r="Z601" s="234"/>
      <c r="AA601" s="201">
        <f t="shared" si="474"/>
        <v>0</v>
      </c>
      <c r="AB601" s="235"/>
      <c r="AC601" s="234"/>
      <c r="AD601" s="201">
        <f t="shared" si="475"/>
        <v>0</v>
      </c>
      <c r="AE601" s="235"/>
      <c r="AF601" s="234"/>
      <c r="AG601" s="201">
        <f t="shared" si="476"/>
        <v>0</v>
      </c>
      <c r="AH601" s="235"/>
      <c r="AI601" s="229"/>
      <c r="AJ601" s="205" t="s">
        <v>36</v>
      </c>
    </row>
    <row r="602" spans="1:36">
      <c r="A602" s="359"/>
      <c r="B602" s="367"/>
      <c r="C602" s="361"/>
      <c r="D602" s="363"/>
      <c r="E602" s="365"/>
      <c r="F602" s="367"/>
      <c r="G602" s="222" t="s">
        <v>34</v>
      </c>
      <c r="H602" s="234"/>
      <c r="I602" s="201">
        <f t="shared" si="468"/>
        <v>0</v>
      </c>
      <c r="J602" s="235"/>
      <c r="K602" s="234"/>
      <c r="L602" s="201">
        <f t="shared" si="469"/>
        <v>0</v>
      </c>
      <c r="M602" s="235"/>
      <c r="N602" s="234"/>
      <c r="O602" s="201">
        <f t="shared" si="470"/>
        <v>0</v>
      </c>
      <c r="P602" s="235"/>
      <c r="Q602" s="234"/>
      <c r="R602" s="201">
        <f t="shared" si="471"/>
        <v>0</v>
      </c>
      <c r="S602" s="235"/>
      <c r="T602" s="234">
        <v>4000000</v>
      </c>
      <c r="U602" s="201">
        <f t="shared" si="472"/>
        <v>4000000</v>
      </c>
      <c r="V602" s="235"/>
      <c r="W602" s="234"/>
      <c r="X602" s="201">
        <f t="shared" si="473"/>
        <v>0</v>
      </c>
      <c r="Y602" s="254"/>
      <c r="Z602" s="234"/>
      <c r="AA602" s="201">
        <f t="shared" si="474"/>
        <v>0</v>
      </c>
      <c r="AB602" s="235"/>
      <c r="AC602" s="234"/>
      <c r="AD602" s="201">
        <f t="shared" si="475"/>
        <v>0</v>
      </c>
      <c r="AE602" s="235"/>
      <c r="AF602" s="234"/>
      <c r="AG602" s="201">
        <f t="shared" si="476"/>
        <v>0</v>
      </c>
      <c r="AH602" s="235"/>
      <c r="AI602" s="229"/>
      <c r="AJ602" s="204">
        <f>SUM(J597:J605,M597:M605,P597:P605,S597:S605,V597:V605,Y597:Y605,AB597:AB605,AE597:AE605,AH597:AH605)</f>
        <v>0</v>
      </c>
    </row>
    <row r="603" spans="1:36">
      <c r="A603" s="359"/>
      <c r="B603" s="367"/>
      <c r="C603" s="361"/>
      <c r="D603" s="363"/>
      <c r="E603" s="365"/>
      <c r="F603" s="367"/>
      <c r="G603" s="222" t="s">
        <v>35</v>
      </c>
      <c r="H603" s="234"/>
      <c r="I603" s="201">
        <f t="shared" si="468"/>
        <v>0</v>
      </c>
      <c r="J603" s="235"/>
      <c r="K603" s="234"/>
      <c r="L603" s="201">
        <f t="shared" si="469"/>
        <v>0</v>
      </c>
      <c r="M603" s="235"/>
      <c r="N603" s="234"/>
      <c r="O603" s="201">
        <f t="shared" si="470"/>
        <v>0</v>
      </c>
      <c r="P603" s="235"/>
      <c r="Q603" s="234"/>
      <c r="R603" s="201">
        <f t="shared" si="471"/>
        <v>0</v>
      </c>
      <c r="S603" s="235"/>
      <c r="T603" s="234"/>
      <c r="U603" s="201">
        <f t="shared" si="472"/>
        <v>0</v>
      </c>
      <c r="V603" s="235"/>
      <c r="W603" s="234"/>
      <c r="X603" s="201">
        <f t="shared" si="473"/>
        <v>0</v>
      </c>
      <c r="Y603" s="254"/>
      <c r="Z603" s="234"/>
      <c r="AA603" s="201">
        <f t="shared" si="474"/>
        <v>0</v>
      </c>
      <c r="AB603" s="235"/>
      <c r="AC603" s="234"/>
      <c r="AD603" s="201">
        <f t="shared" si="475"/>
        <v>0</v>
      </c>
      <c r="AE603" s="235"/>
      <c r="AF603" s="234"/>
      <c r="AG603" s="201">
        <f t="shared" si="476"/>
        <v>0</v>
      </c>
      <c r="AH603" s="235"/>
      <c r="AI603" s="229"/>
      <c r="AJ603" s="205" t="s">
        <v>40</v>
      </c>
    </row>
    <row r="604" spans="1:36">
      <c r="A604" s="359"/>
      <c r="B604" s="367"/>
      <c r="C604" s="361"/>
      <c r="D604" s="363"/>
      <c r="E604" s="365"/>
      <c r="F604" s="367"/>
      <c r="G604" s="222" t="s">
        <v>37</v>
      </c>
      <c r="H604" s="234"/>
      <c r="I604" s="201">
        <f t="shared" si="468"/>
        <v>0</v>
      </c>
      <c r="J604" s="235"/>
      <c r="K604" s="234"/>
      <c r="L604" s="201">
        <f t="shared" si="469"/>
        <v>0</v>
      </c>
      <c r="M604" s="235"/>
      <c r="N604" s="234"/>
      <c r="O604" s="201">
        <f t="shared" si="470"/>
        <v>0</v>
      </c>
      <c r="P604" s="235"/>
      <c r="Q604" s="234"/>
      <c r="R604" s="201">
        <f t="shared" si="471"/>
        <v>0</v>
      </c>
      <c r="S604" s="235"/>
      <c r="T604" s="234"/>
      <c r="U604" s="201">
        <f t="shared" si="472"/>
        <v>0</v>
      </c>
      <c r="V604" s="235"/>
      <c r="W604" s="234"/>
      <c r="X604" s="201">
        <f t="shared" si="473"/>
        <v>0</v>
      </c>
      <c r="Y604" s="254"/>
      <c r="Z604" s="234"/>
      <c r="AA604" s="201">
        <f t="shared" si="474"/>
        <v>0</v>
      </c>
      <c r="AB604" s="235"/>
      <c r="AC604" s="234"/>
      <c r="AD604" s="201">
        <f t="shared" si="475"/>
        <v>0</v>
      </c>
      <c r="AE604" s="235"/>
      <c r="AF604" s="234"/>
      <c r="AG604" s="201">
        <f t="shared" si="476"/>
        <v>0</v>
      </c>
      <c r="AH604" s="235"/>
      <c r="AI604" s="229"/>
      <c r="AJ604" s="206">
        <f>AJ602/AJ598</f>
        <v>0</v>
      </c>
    </row>
    <row r="605" spans="1:36" ht="15.75" thickBot="1">
      <c r="A605" s="360"/>
      <c r="B605" s="368"/>
      <c r="C605" s="362"/>
      <c r="D605" s="364"/>
      <c r="E605" s="366"/>
      <c r="F605" s="368"/>
      <c r="G605" s="223" t="s">
        <v>38</v>
      </c>
      <c r="H605" s="236"/>
      <c r="I605" s="207">
        <f t="shared" si="468"/>
        <v>0</v>
      </c>
      <c r="J605" s="237"/>
      <c r="K605" s="236"/>
      <c r="L605" s="207">
        <f t="shared" si="469"/>
        <v>0</v>
      </c>
      <c r="M605" s="237"/>
      <c r="N605" s="236"/>
      <c r="O605" s="207">
        <f t="shared" si="470"/>
        <v>0</v>
      </c>
      <c r="P605" s="237"/>
      <c r="Q605" s="236"/>
      <c r="R605" s="207">
        <f t="shared" si="471"/>
        <v>0</v>
      </c>
      <c r="S605" s="237"/>
      <c r="T605" s="236"/>
      <c r="U605" s="207">
        <f t="shared" si="472"/>
        <v>0</v>
      </c>
      <c r="V605" s="237"/>
      <c r="W605" s="236"/>
      <c r="X605" s="207">
        <f t="shared" si="473"/>
        <v>0</v>
      </c>
      <c r="Y605" s="255"/>
      <c r="Z605" s="236"/>
      <c r="AA605" s="207">
        <f t="shared" si="474"/>
        <v>0</v>
      </c>
      <c r="AB605" s="237"/>
      <c r="AC605" s="236"/>
      <c r="AD605" s="207">
        <f t="shared" si="475"/>
        <v>0</v>
      </c>
      <c r="AE605" s="237"/>
      <c r="AF605" s="236"/>
      <c r="AG605" s="207">
        <f t="shared" si="476"/>
        <v>0</v>
      </c>
      <c r="AH605" s="237"/>
      <c r="AI605" s="230"/>
      <c r="AJ605" s="208"/>
    </row>
    <row r="606" spans="1:36" ht="15" customHeight="1">
      <c r="A606" s="353" t="s">
        <v>17</v>
      </c>
      <c r="B606" s="355" t="s">
        <v>13</v>
      </c>
      <c r="C606" s="355" t="s">
        <v>14</v>
      </c>
      <c r="D606" s="355" t="s">
        <v>157</v>
      </c>
      <c r="E606" s="355" t="s">
        <v>16</v>
      </c>
      <c r="F606" s="347" t="s">
        <v>17</v>
      </c>
      <c r="G606" s="357" t="s">
        <v>18</v>
      </c>
      <c r="H606" s="351" t="s">
        <v>19</v>
      </c>
      <c r="I606" s="347" t="s">
        <v>20</v>
      </c>
      <c r="J606" s="349" t="s">
        <v>21</v>
      </c>
      <c r="K606" s="351" t="s">
        <v>19</v>
      </c>
      <c r="L606" s="347" t="s">
        <v>20</v>
      </c>
      <c r="M606" s="349" t="s">
        <v>21</v>
      </c>
      <c r="N606" s="351" t="s">
        <v>19</v>
      </c>
      <c r="O606" s="347" t="s">
        <v>20</v>
      </c>
      <c r="P606" s="349" t="s">
        <v>21</v>
      </c>
      <c r="Q606" s="351" t="s">
        <v>19</v>
      </c>
      <c r="R606" s="347" t="s">
        <v>20</v>
      </c>
      <c r="S606" s="349" t="s">
        <v>21</v>
      </c>
      <c r="T606" s="351" t="s">
        <v>19</v>
      </c>
      <c r="U606" s="347" t="s">
        <v>20</v>
      </c>
      <c r="V606" s="349" t="s">
        <v>21</v>
      </c>
      <c r="W606" s="351" t="s">
        <v>19</v>
      </c>
      <c r="X606" s="347" t="s">
        <v>20</v>
      </c>
      <c r="Y606" s="369" t="s">
        <v>21</v>
      </c>
      <c r="Z606" s="351" t="s">
        <v>19</v>
      </c>
      <c r="AA606" s="347" t="s">
        <v>20</v>
      </c>
      <c r="AB606" s="349" t="s">
        <v>21</v>
      </c>
      <c r="AC606" s="351" t="s">
        <v>19</v>
      </c>
      <c r="AD606" s="347" t="s">
        <v>20</v>
      </c>
      <c r="AE606" s="349" t="s">
        <v>21</v>
      </c>
      <c r="AF606" s="351" t="s">
        <v>19</v>
      </c>
      <c r="AG606" s="347" t="s">
        <v>20</v>
      </c>
      <c r="AH606" s="349" t="s">
        <v>21</v>
      </c>
      <c r="AI606" s="371" t="s">
        <v>19</v>
      </c>
      <c r="AJ606" s="379" t="s">
        <v>22</v>
      </c>
    </row>
    <row r="607" spans="1:36" ht="15" customHeight="1">
      <c r="A607" s="354"/>
      <c r="B607" s="356"/>
      <c r="C607" s="356"/>
      <c r="D607" s="356"/>
      <c r="E607" s="356"/>
      <c r="F607" s="348"/>
      <c r="G607" s="358"/>
      <c r="H607" s="352"/>
      <c r="I607" s="348"/>
      <c r="J607" s="350"/>
      <c r="K607" s="352"/>
      <c r="L607" s="348"/>
      <c r="M607" s="350"/>
      <c r="N607" s="352"/>
      <c r="O607" s="348"/>
      <c r="P607" s="350"/>
      <c r="Q607" s="352"/>
      <c r="R607" s="348"/>
      <c r="S607" s="350"/>
      <c r="T607" s="352"/>
      <c r="U607" s="348"/>
      <c r="V607" s="350"/>
      <c r="W607" s="352"/>
      <c r="X607" s="348"/>
      <c r="Y607" s="370"/>
      <c r="Z607" s="352"/>
      <c r="AA607" s="348"/>
      <c r="AB607" s="350"/>
      <c r="AC607" s="352"/>
      <c r="AD607" s="348"/>
      <c r="AE607" s="350"/>
      <c r="AF607" s="352"/>
      <c r="AG607" s="348"/>
      <c r="AH607" s="350"/>
      <c r="AI607" s="372"/>
      <c r="AJ607" s="380"/>
    </row>
    <row r="608" spans="1:36" ht="15" customHeight="1">
      <c r="A608" s="359" t="s">
        <v>208</v>
      </c>
      <c r="B608" s="367" t="s">
        <v>310</v>
      </c>
      <c r="C608" s="361">
        <v>163</v>
      </c>
      <c r="D608" s="363" t="s">
        <v>311</v>
      </c>
      <c r="E608" s="365" t="s">
        <v>312</v>
      </c>
      <c r="F608" s="367" t="s">
        <v>208</v>
      </c>
      <c r="G608" s="222" t="s">
        <v>27</v>
      </c>
      <c r="H608" s="234"/>
      <c r="I608" s="201">
        <f t="shared" ref="I608:I616" si="477">H608-J608</f>
        <v>0</v>
      </c>
      <c r="J608" s="235"/>
      <c r="K608" s="234"/>
      <c r="L608" s="201">
        <f t="shared" ref="L608:L616" si="478">K608-M608</f>
        <v>0</v>
      </c>
      <c r="M608" s="235"/>
      <c r="N608" s="234"/>
      <c r="O608" s="201">
        <f t="shared" ref="O608:O616" si="479">N608-P608</f>
        <v>0</v>
      </c>
      <c r="P608" s="235"/>
      <c r="Q608" s="234"/>
      <c r="R608" s="201">
        <f t="shared" ref="R608:R616" si="480">Q608-S608</f>
        <v>0</v>
      </c>
      <c r="S608" s="235"/>
      <c r="T608" s="234"/>
      <c r="U608" s="201">
        <f t="shared" ref="U608:U616" si="481">T608-V608</f>
        <v>0</v>
      </c>
      <c r="V608" s="235"/>
      <c r="W608" s="234"/>
      <c r="X608" s="201">
        <f t="shared" ref="X608:X616" si="482">W608-Y608</f>
        <v>0</v>
      </c>
      <c r="Y608" s="254"/>
      <c r="Z608" s="234"/>
      <c r="AA608" s="201">
        <f t="shared" ref="AA608:AA616" si="483">Z608-AB608</f>
        <v>0</v>
      </c>
      <c r="AB608" s="235"/>
      <c r="AC608" s="234"/>
      <c r="AD608" s="201">
        <f t="shared" ref="AD608:AD616" si="484">AC608-AE608</f>
        <v>0</v>
      </c>
      <c r="AE608" s="235"/>
      <c r="AF608" s="234"/>
      <c r="AG608" s="201">
        <f t="shared" ref="AG608:AG616" si="485">AF608-AH608</f>
        <v>0</v>
      </c>
      <c r="AH608" s="235"/>
      <c r="AI608" s="229"/>
      <c r="AJ608" s="203" t="s">
        <v>28</v>
      </c>
    </row>
    <row r="609" spans="1:36">
      <c r="A609" s="359"/>
      <c r="B609" s="367"/>
      <c r="C609" s="361"/>
      <c r="D609" s="363"/>
      <c r="E609" s="365"/>
      <c r="F609" s="367"/>
      <c r="G609" s="222" t="s">
        <v>29</v>
      </c>
      <c r="H609" s="234"/>
      <c r="I609" s="201">
        <f t="shared" si="477"/>
        <v>0</v>
      </c>
      <c r="J609" s="235"/>
      <c r="K609" s="234"/>
      <c r="L609" s="201">
        <f t="shared" si="478"/>
        <v>0</v>
      </c>
      <c r="M609" s="235"/>
      <c r="N609" s="234"/>
      <c r="O609" s="201">
        <f t="shared" si="479"/>
        <v>0</v>
      </c>
      <c r="P609" s="235"/>
      <c r="Q609" s="234"/>
      <c r="R609" s="201">
        <f t="shared" si="480"/>
        <v>0</v>
      </c>
      <c r="S609" s="235"/>
      <c r="T609" s="234"/>
      <c r="U609" s="201">
        <f t="shared" si="481"/>
        <v>0</v>
      </c>
      <c r="V609" s="235"/>
      <c r="W609" s="234"/>
      <c r="X609" s="201">
        <f t="shared" si="482"/>
        <v>0</v>
      </c>
      <c r="Y609" s="254"/>
      <c r="Z609" s="234"/>
      <c r="AA609" s="201">
        <f t="shared" si="483"/>
        <v>0</v>
      </c>
      <c r="AB609" s="235"/>
      <c r="AC609" s="234"/>
      <c r="AD609" s="201">
        <f t="shared" si="484"/>
        <v>0</v>
      </c>
      <c r="AE609" s="235"/>
      <c r="AF609" s="234"/>
      <c r="AG609" s="201">
        <f t="shared" si="485"/>
        <v>0</v>
      </c>
      <c r="AH609" s="235"/>
      <c r="AI609" s="229"/>
      <c r="AJ609" s="204">
        <f>SUM(H608:H616,K608:K616,N608:N616,Q608:Q616,T608:T616,W608:W616,Z608:Z616,AC608:AC616,AF608:AF616)</f>
        <v>17270000</v>
      </c>
    </row>
    <row r="610" spans="1:36">
      <c r="A610" s="359"/>
      <c r="B610" s="367"/>
      <c r="C610" s="361"/>
      <c r="D610" s="363"/>
      <c r="E610" s="365"/>
      <c r="F610" s="367"/>
      <c r="G610" s="222" t="s">
        <v>30</v>
      </c>
      <c r="H610" s="234"/>
      <c r="I610" s="201">
        <f t="shared" si="477"/>
        <v>0</v>
      </c>
      <c r="J610" s="235"/>
      <c r="K610" s="234"/>
      <c r="L610" s="201">
        <f t="shared" si="478"/>
        <v>0</v>
      </c>
      <c r="M610" s="235"/>
      <c r="N610" s="234"/>
      <c r="O610" s="201">
        <f t="shared" si="479"/>
        <v>0</v>
      </c>
      <c r="P610" s="235"/>
      <c r="Q610" s="234"/>
      <c r="R610" s="201">
        <f t="shared" si="480"/>
        <v>0</v>
      </c>
      <c r="S610" s="235"/>
      <c r="T610" s="234"/>
      <c r="U610" s="201">
        <f t="shared" si="481"/>
        <v>0</v>
      </c>
      <c r="V610" s="235"/>
      <c r="W610" s="234"/>
      <c r="X610" s="201">
        <f t="shared" si="482"/>
        <v>0</v>
      </c>
      <c r="Y610" s="254"/>
      <c r="Z610" s="234"/>
      <c r="AA610" s="201">
        <f t="shared" si="483"/>
        <v>0</v>
      </c>
      <c r="AB610" s="235"/>
      <c r="AC610" s="234"/>
      <c r="AD610" s="201">
        <f t="shared" si="484"/>
        <v>0</v>
      </c>
      <c r="AE610" s="235"/>
      <c r="AF610" s="234"/>
      <c r="AG610" s="201">
        <f t="shared" si="485"/>
        <v>0</v>
      </c>
      <c r="AH610" s="235"/>
      <c r="AI610" s="229"/>
      <c r="AJ610" s="205" t="s">
        <v>32</v>
      </c>
    </row>
    <row r="611" spans="1:36">
      <c r="A611" s="359"/>
      <c r="B611" s="367"/>
      <c r="C611" s="361"/>
      <c r="D611" s="363"/>
      <c r="E611" s="365"/>
      <c r="F611" s="367"/>
      <c r="G611" s="222" t="s">
        <v>31</v>
      </c>
      <c r="H611" s="234"/>
      <c r="I611" s="201">
        <f t="shared" si="477"/>
        <v>0</v>
      </c>
      <c r="J611" s="235"/>
      <c r="K611" s="234"/>
      <c r="L611" s="201">
        <f t="shared" si="478"/>
        <v>0</v>
      </c>
      <c r="M611" s="235"/>
      <c r="N611" s="234"/>
      <c r="O611" s="201">
        <f t="shared" si="479"/>
        <v>0</v>
      </c>
      <c r="P611" s="235"/>
      <c r="Q611" s="234"/>
      <c r="R611" s="201">
        <f t="shared" si="480"/>
        <v>0</v>
      </c>
      <c r="S611" s="235"/>
      <c r="T611" s="234"/>
      <c r="U611" s="201">
        <f t="shared" si="481"/>
        <v>0</v>
      </c>
      <c r="V611" s="235"/>
      <c r="W611" s="234"/>
      <c r="X611" s="201">
        <f t="shared" si="482"/>
        <v>0</v>
      </c>
      <c r="Y611" s="254"/>
      <c r="Z611" s="234"/>
      <c r="AA611" s="201">
        <f t="shared" si="483"/>
        <v>0</v>
      </c>
      <c r="AB611" s="235"/>
      <c r="AC611" s="234"/>
      <c r="AD611" s="201">
        <f t="shared" si="484"/>
        <v>0</v>
      </c>
      <c r="AE611" s="235"/>
      <c r="AF611" s="234"/>
      <c r="AG611" s="201">
        <f t="shared" si="485"/>
        <v>0</v>
      </c>
      <c r="AH611" s="235"/>
      <c r="AI611" s="229"/>
      <c r="AJ611" s="204">
        <f ca="1">SUM(I608:I616,L608:L616,O608:O616,R608:R616,U608:U616,X608:X616,AA608:AA616,AD608:AD616,AG608:AAG616)</f>
        <v>0</v>
      </c>
    </row>
    <row r="612" spans="1:36">
      <c r="A612" s="359"/>
      <c r="B612" s="367"/>
      <c r="C612" s="361"/>
      <c r="D612" s="363"/>
      <c r="E612" s="365"/>
      <c r="F612" s="367"/>
      <c r="G612" s="222" t="s">
        <v>33</v>
      </c>
      <c r="H612" s="234"/>
      <c r="I612" s="201">
        <f t="shared" si="477"/>
        <v>0</v>
      </c>
      <c r="J612" s="235"/>
      <c r="K612" s="234"/>
      <c r="L612" s="201">
        <f t="shared" si="478"/>
        <v>0</v>
      </c>
      <c r="M612" s="235"/>
      <c r="N612" s="234"/>
      <c r="O612" s="201">
        <f t="shared" si="479"/>
        <v>0</v>
      </c>
      <c r="P612" s="235"/>
      <c r="Q612" s="234"/>
      <c r="R612" s="201">
        <f t="shared" si="480"/>
        <v>0</v>
      </c>
      <c r="S612" s="235"/>
      <c r="T612" s="234"/>
      <c r="U612" s="201">
        <f t="shared" si="481"/>
        <v>0</v>
      </c>
      <c r="V612" s="235"/>
      <c r="W612" s="234"/>
      <c r="X612" s="201">
        <f t="shared" si="482"/>
        <v>0</v>
      </c>
      <c r="Y612" s="254"/>
      <c r="Z612" s="234"/>
      <c r="AA612" s="201">
        <f t="shared" si="483"/>
        <v>0</v>
      </c>
      <c r="AB612" s="235"/>
      <c r="AC612" s="234"/>
      <c r="AD612" s="201">
        <f t="shared" si="484"/>
        <v>0</v>
      </c>
      <c r="AE612" s="235"/>
      <c r="AF612" s="234"/>
      <c r="AG612" s="201">
        <f t="shared" si="485"/>
        <v>0</v>
      </c>
      <c r="AH612" s="235"/>
      <c r="AI612" s="229"/>
      <c r="AJ612" s="205" t="s">
        <v>36</v>
      </c>
    </row>
    <row r="613" spans="1:36">
      <c r="A613" s="359"/>
      <c r="B613" s="367"/>
      <c r="C613" s="361"/>
      <c r="D613" s="363"/>
      <c r="E613" s="365"/>
      <c r="F613" s="367"/>
      <c r="G613" s="222" t="s">
        <v>34</v>
      </c>
      <c r="H613" s="234"/>
      <c r="I613" s="201">
        <f t="shared" si="477"/>
        <v>0</v>
      </c>
      <c r="J613" s="235"/>
      <c r="K613" s="234"/>
      <c r="L613" s="201">
        <f t="shared" si="478"/>
        <v>0</v>
      </c>
      <c r="M613" s="235"/>
      <c r="N613" s="234"/>
      <c r="O613" s="201">
        <f t="shared" si="479"/>
        <v>0</v>
      </c>
      <c r="P613" s="235"/>
      <c r="Q613" s="234"/>
      <c r="R613" s="201">
        <f t="shared" si="480"/>
        <v>0</v>
      </c>
      <c r="S613" s="235"/>
      <c r="T613" s="234"/>
      <c r="U613" s="201">
        <f t="shared" si="481"/>
        <v>0</v>
      </c>
      <c r="V613" s="235"/>
      <c r="W613" s="234">
        <v>17270000</v>
      </c>
      <c r="X613" s="201">
        <f t="shared" si="482"/>
        <v>17270000</v>
      </c>
      <c r="Y613" s="254"/>
      <c r="Z613" s="234"/>
      <c r="AA613" s="201">
        <f t="shared" si="483"/>
        <v>0</v>
      </c>
      <c r="AB613" s="235"/>
      <c r="AC613" s="234"/>
      <c r="AD613" s="201">
        <f t="shared" si="484"/>
        <v>0</v>
      </c>
      <c r="AE613" s="235"/>
      <c r="AF613" s="234"/>
      <c r="AG613" s="201">
        <f t="shared" si="485"/>
        <v>0</v>
      </c>
      <c r="AH613" s="235"/>
      <c r="AI613" s="229"/>
      <c r="AJ613" s="204">
        <f>SUM(J608:J616,M608:M616,P608:P616,S608:S616,V608:V616,Y608:Y616,AB608:AB616,AE608:AE616,AH608:AH616)</f>
        <v>0</v>
      </c>
    </row>
    <row r="614" spans="1:36">
      <c r="A614" s="359"/>
      <c r="B614" s="367"/>
      <c r="C614" s="361"/>
      <c r="D614" s="363"/>
      <c r="E614" s="365"/>
      <c r="F614" s="367"/>
      <c r="G614" s="222" t="s">
        <v>35</v>
      </c>
      <c r="H614" s="234"/>
      <c r="I614" s="201">
        <f t="shared" si="477"/>
        <v>0</v>
      </c>
      <c r="J614" s="235"/>
      <c r="K614" s="234"/>
      <c r="L614" s="201">
        <f t="shared" si="478"/>
        <v>0</v>
      </c>
      <c r="M614" s="235"/>
      <c r="N614" s="234"/>
      <c r="O614" s="201">
        <f t="shared" si="479"/>
        <v>0</v>
      </c>
      <c r="P614" s="235"/>
      <c r="Q614" s="234"/>
      <c r="R614" s="201">
        <f t="shared" si="480"/>
        <v>0</v>
      </c>
      <c r="S614" s="235"/>
      <c r="T614" s="234"/>
      <c r="U614" s="201">
        <f t="shared" si="481"/>
        <v>0</v>
      </c>
      <c r="V614" s="235"/>
      <c r="W614" s="234"/>
      <c r="X614" s="201">
        <f t="shared" si="482"/>
        <v>0</v>
      </c>
      <c r="Y614" s="254"/>
      <c r="Z614" s="234"/>
      <c r="AA614" s="201">
        <f t="shared" si="483"/>
        <v>0</v>
      </c>
      <c r="AB614" s="235"/>
      <c r="AC614" s="234"/>
      <c r="AD614" s="201">
        <f t="shared" si="484"/>
        <v>0</v>
      </c>
      <c r="AE614" s="235"/>
      <c r="AF614" s="234"/>
      <c r="AG614" s="201">
        <f t="shared" si="485"/>
        <v>0</v>
      </c>
      <c r="AH614" s="235"/>
      <c r="AI614" s="229"/>
      <c r="AJ614" s="205" t="s">
        <v>40</v>
      </c>
    </row>
    <row r="615" spans="1:36">
      <c r="A615" s="359"/>
      <c r="B615" s="367"/>
      <c r="C615" s="361"/>
      <c r="D615" s="363"/>
      <c r="E615" s="365"/>
      <c r="F615" s="367"/>
      <c r="G615" s="222" t="s">
        <v>37</v>
      </c>
      <c r="H615" s="234"/>
      <c r="I615" s="201">
        <f t="shared" si="477"/>
        <v>0</v>
      </c>
      <c r="J615" s="235"/>
      <c r="K615" s="234"/>
      <c r="L615" s="201">
        <f t="shared" si="478"/>
        <v>0</v>
      </c>
      <c r="M615" s="235"/>
      <c r="N615" s="234"/>
      <c r="O615" s="201">
        <f t="shared" si="479"/>
        <v>0</v>
      </c>
      <c r="P615" s="235"/>
      <c r="Q615" s="234"/>
      <c r="R615" s="201">
        <f t="shared" si="480"/>
        <v>0</v>
      </c>
      <c r="S615" s="235"/>
      <c r="T615" s="234"/>
      <c r="U615" s="201">
        <f t="shared" si="481"/>
        <v>0</v>
      </c>
      <c r="V615" s="235"/>
      <c r="W615" s="234"/>
      <c r="X615" s="201">
        <f t="shared" si="482"/>
        <v>0</v>
      </c>
      <c r="Y615" s="254"/>
      <c r="Z615" s="234"/>
      <c r="AA615" s="201">
        <f t="shared" si="483"/>
        <v>0</v>
      </c>
      <c r="AB615" s="235"/>
      <c r="AC615" s="234"/>
      <c r="AD615" s="201">
        <f t="shared" si="484"/>
        <v>0</v>
      </c>
      <c r="AE615" s="235"/>
      <c r="AF615" s="234"/>
      <c r="AG615" s="201">
        <f t="shared" si="485"/>
        <v>0</v>
      </c>
      <c r="AH615" s="235"/>
      <c r="AI615" s="229"/>
      <c r="AJ615" s="206">
        <f>AJ613/AJ609</f>
        <v>0</v>
      </c>
    </row>
    <row r="616" spans="1:36" ht="15.75" thickBot="1">
      <c r="A616" s="360"/>
      <c r="B616" s="368"/>
      <c r="C616" s="362"/>
      <c r="D616" s="364"/>
      <c r="E616" s="366"/>
      <c r="F616" s="368"/>
      <c r="G616" s="223" t="s">
        <v>38</v>
      </c>
      <c r="H616" s="236"/>
      <c r="I616" s="207">
        <f t="shared" si="477"/>
        <v>0</v>
      </c>
      <c r="J616" s="237"/>
      <c r="K616" s="236"/>
      <c r="L616" s="207">
        <f t="shared" si="478"/>
        <v>0</v>
      </c>
      <c r="M616" s="237"/>
      <c r="N616" s="236"/>
      <c r="O616" s="207">
        <f t="shared" si="479"/>
        <v>0</v>
      </c>
      <c r="P616" s="237"/>
      <c r="Q616" s="236"/>
      <c r="R616" s="207">
        <f t="shared" si="480"/>
        <v>0</v>
      </c>
      <c r="S616" s="237"/>
      <c r="T616" s="236"/>
      <c r="U616" s="207">
        <f t="shared" si="481"/>
        <v>0</v>
      </c>
      <c r="V616" s="237"/>
      <c r="W616" s="236"/>
      <c r="X616" s="207">
        <f t="shared" si="482"/>
        <v>0</v>
      </c>
      <c r="Y616" s="255"/>
      <c r="Z616" s="236"/>
      <c r="AA616" s="207">
        <f t="shared" si="483"/>
        <v>0</v>
      </c>
      <c r="AB616" s="237"/>
      <c r="AC616" s="236"/>
      <c r="AD616" s="207">
        <f t="shared" si="484"/>
        <v>0</v>
      </c>
      <c r="AE616" s="237"/>
      <c r="AF616" s="236"/>
      <c r="AG616" s="207">
        <f t="shared" si="485"/>
        <v>0</v>
      </c>
      <c r="AH616" s="237"/>
      <c r="AI616" s="230"/>
      <c r="AJ616" s="208"/>
    </row>
    <row r="617" spans="1:36" ht="15" customHeight="1">
      <c r="A617" s="353" t="s">
        <v>17</v>
      </c>
      <c r="B617" s="355" t="s">
        <v>13</v>
      </c>
      <c r="C617" s="355" t="s">
        <v>14</v>
      </c>
      <c r="D617" s="355" t="s">
        <v>157</v>
      </c>
      <c r="E617" s="355" t="s">
        <v>16</v>
      </c>
      <c r="F617" s="347" t="s">
        <v>17</v>
      </c>
      <c r="G617" s="357" t="s">
        <v>18</v>
      </c>
      <c r="H617" s="351" t="s">
        <v>19</v>
      </c>
      <c r="I617" s="347" t="s">
        <v>20</v>
      </c>
      <c r="J617" s="349" t="s">
        <v>21</v>
      </c>
      <c r="K617" s="351" t="s">
        <v>19</v>
      </c>
      <c r="L617" s="347" t="s">
        <v>20</v>
      </c>
      <c r="M617" s="349" t="s">
        <v>21</v>
      </c>
      <c r="N617" s="351" t="s">
        <v>19</v>
      </c>
      <c r="O617" s="347" t="s">
        <v>20</v>
      </c>
      <c r="P617" s="349" t="s">
        <v>21</v>
      </c>
      <c r="Q617" s="351" t="s">
        <v>19</v>
      </c>
      <c r="R617" s="347" t="s">
        <v>20</v>
      </c>
      <c r="S617" s="349" t="s">
        <v>21</v>
      </c>
      <c r="T617" s="351" t="s">
        <v>19</v>
      </c>
      <c r="U617" s="347" t="s">
        <v>20</v>
      </c>
      <c r="V617" s="349" t="s">
        <v>21</v>
      </c>
      <c r="W617" s="351" t="s">
        <v>19</v>
      </c>
      <c r="X617" s="347" t="s">
        <v>20</v>
      </c>
      <c r="Y617" s="369" t="s">
        <v>21</v>
      </c>
      <c r="Z617" s="351" t="s">
        <v>19</v>
      </c>
      <c r="AA617" s="347" t="s">
        <v>20</v>
      </c>
      <c r="AB617" s="349" t="s">
        <v>21</v>
      </c>
      <c r="AC617" s="351" t="s">
        <v>19</v>
      </c>
      <c r="AD617" s="347" t="s">
        <v>20</v>
      </c>
      <c r="AE617" s="349" t="s">
        <v>21</v>
      </c>
      <c r="AF617" s="351" t="s">
        <v>19</v>
      </c>
      <c r="AG617" s="347" t="s">
        <v>20</v>
      </c>
      <c r="AH617" s="349" t="s">
        <v>21</v>
      </c>
      <c r="AI617" s="371" t="s">
        <v>19</v>
      </c>
      <c r="AJ617" s="379" t="s">
        <v>22</v>
      </c>
    </row>
    <row r="618" spans="1:36" ht="15" customHeight="1">
      <c r="A618" s="354"/>
      <c r="B618" s="356"/>
      <c r="C618" s="356"/>
      <c r="D618" s="356"/>
      <c r="E618" s="356"/>
      <c r="F618" s="348"/>
      <c r="G618" s="358"/>
      <c r="H618" s="352"/>
      <c r="I618" s="348"/>
      <c r="J618" s="350"/>
      <c r="K618" s="352"/>
      <c r="L618" s="348"/>
      <c r="M618" s="350"/>
      <c r="N618" s="352"/>
      <c r="O618" s="348"/>
      <c r="P618" s="350"/>
      <c r="Q618" s="352"/>
      <c r="R618" s="348"/>
      <c r="S618" s="350"/>
      <c r="T618" s="352"/>
      <c r="U618" s="348"/>
      <c r="V618" s="350"/>
      <c r="W618" s="352"/>
      <c r="X618" s="348"/>
      <c r="Y618" s="370"/>
      <c r="Z618" s="352"/>
      <c r="AA618" s="348"/>
      <c r="AB618" s="350"/>
      <c r="AC618" s="352"/>
      <c r="AD618" s="348"/>
      <c r="AE618" s="350"/>
      <c r="AF618" s="352"/>
      <c r="AG618" s="348"/>
      <c r="AH618" s="350"/>
      <c r="AI618" s="372"/>
      <c r="AJ618" s="380"/>
    </row>
    <row r="619" spans="1:36" ht="15" customHeight="1">
      <c r="A619" s="359" t="s">
        <v>208</v>
      </c>
      <c r="B619" s="367" t="s">
        <v>313</v>
      </c>
      <c r="C619" s="361">
        <v>1423</v>
      </c>
      <c r="D619" s="363" t="s">
        <v>314</v>
      </c>
      <c r="E619" s="365" t="s">
        <v>315</v>
      </c>
      <c r="F619" s="367" t="s">
        <v>208</v>
      </c>
      <c r="G619" s="222" t="s">
        <v>27</v>
      </c>
      <c r="H619" s="234"/>
      <c r="I619" s="201">
        <f t="shared" ref="I619:I627" si="486">H619-J619</f>
        <v>0</v>
      </c>
      <c r="J619" s="235"/>
      <c r="K619" s="234"/>
      <c r="L619" s="201">
        <f t="shared" ref="L619:L627" si="487">K619-M619</f>
        <v>0</v>
      </c>
      <c r="M619" s="235"/>
      <c r="N619" s="234"/>
      <c r="O619" s="201">
        <f t="shared" ref="O619:O627" si="488">N619-P619</f>
        <v>0</v>
      </c>
      <c r="P619" s="235"/>
      <c r="Q619" s="234"/>
      <c r="R619" s="201">
        <f t="shared" ref="R619:R627" si="489">Q619-S619</f>
        <v>0</v>
      </c>
      <c r="S619" s="235"/>
      <c r="T619" s="234"/>
      <c r="U619" s="201">
        <f t="shared" ref="U619:U627" si="490">T619-V619</f>
        <v>0</v>
      </c>
      <c r="V619" s="235"/>
      <c r="W619" s="234"/>
      <c r="X619" s="201">
        <f t="shared" ref="X619:X627" si="491">W619-Y619</f>
        <v>0</v>
      </c>
      <c r="Y619" s="254"/>
      <c r="Z619" s="234"/>
      <c r="AA619" s="201">
        <f t="shared" ref="AA619:AA627" si="492">Z619-AB619</f>
        <v>0</v>
      </c>
      <c r="AB619" s="235"/>
      <c r="AC619" s="234"/>
      <c r="AD619" s="201">
        <f t="shared" ref="AD619:AD627" si="493">AC619-AE619</f>
        <v>0</v>
      </c>
      <c r="AE619" s="235"/>
      <c r="AF619" s="234"/>
      <c r="AG619" s="201">
        <f t="shared" ref="AG619:AG627" si="494">AF619-AH619</f>
        <v>0</v>
      </c>
      <c r="AH619" s="235"/>
      <c r="AI619" s="229"/>
      <c r="AJ619" s="203" t="s">
        <v>28</v>
      </c>
    </row>
    <row r="620" spans="1:36">
      <c r="A620" s="359"/>
      <c r="B620" s="367"/>
      <c r="C620" s="361"/>
      <c r="D620" s="363"/>
      <c r="E620" s="365"/>
      <c r="F620" s="367"/>
      <c r="G620" s="222" t="s">
        <v>29</v>
      </c>
      <c r="H620" s="234"/>
      <c r="I620" s="201">
        <f t="shared" si="486"/>
        <v>0</v>
      </c>
      <c r="J620" s="235"/>
      <c r="K620" s="234"/>
      <c r="L620" s="201">
        <f t="shared" si="487"/>
        <v>0</v>
      </c>
      <c r="M620" s="235"/>
      <c r="N620" s="234"/>
      <c r="O620" s="201">
        <f t="shared" si="488"/>
        <v>0</v>
      </c>
      <c r="P620" s="235"/>
      <c r="Q620" s="234"/>
      <c r="R620" s="201">
        <f t="shared" si="489"/>
        <v>0</v>
      </c>
      <c r="S620" s="235"/>
      <c r="T620" s="234"/>
      <c r="U620" s="201">
        <f t="shared" si="490"/>
        <v>0</v>
      </c>
      <c r="V620" s="235"/>
      <c r="W620" s="234"/>
      <c r="X620" s="201">
        <f t="shared" si="491"/>
        <v>0</v>
      </c>
      <c r="Y620" s="254"/>
      <c r="Z620" s="234"/>
      <c r="AA620" s="201">
        <f t="shared" si="492"/>
        <v>0</v>
      </c>
      <c r="AB620" s="235"/>
      <c r="AC620" s="234"/>
      <c r="AD620" s="201">
        <f t="shared" si="493"/>
        <v>0</v>
      </c>
      <c r="AE620" s="235"/>
      <c r="AF620" s="234"/>
      <c r="AG620" s="201">
        <f t="shared" si="494"/>
        <v>0</v>
      </c>
      <c r="AH620" s="235"/>
      <c r="AI620" s="229"/>
      <c r="AJ620" s="204">
        <f>SUM(H619:H627,K619:K627,N619:N627,Q619:Q627,T619:T627,W619:W627,Z619:Z627,AC619:AC627,AF619:AF627)</f>
        <v>2450000</v>
      </c>
    </row>
    <row r="621" spans="1:36">
      <c r="A621" s="359"/>
      <c r="B621" s="367"/>
      <c r="C621" s="361"/>
      <c r="D621" s="363"/>
      <c r="E621" s="365"/>
      <c r="F621" s="367"/>
      <c r="G621" s="222" t="s">
        <v>30</v>
      </c>
      <c r="H621" s="234"/>
      <c r="I621" s="201">
        <f t="shared" si="486"/>
        <v>0</v>
      </c>
      <c r="J621" s="235"/>
      <c r="K621" s="234"/>
      <c r="L621" s="201">
        <f t="shared" si="487"/>
        <v>0</v>
      </c>
      <c r="M621" s="235"/>
      <c r="N621" s="234"/>
      <c r="O621" s="201">
        <f t="shared" si="488"/>
        <v>0</v>
      </c>
      <c r="P621" s="235"/>
      <c r="Q621" s="234"/>
      <c r="R621" s="201">
        <f t="shared" si="489"/>
        <v>0</v>
      </c>
      <c r="S621" s="235"/>
      <c r="T621" s="234"/>
      <c r="U621" s="201">
        <f t="shared" si="490"/>
        <v>0</v>
      </c>
      <c r="V621" s="235"/>
      <c r="W621" s="234">
        <v>200000</v>
      </c>
      <c r="X621" s="201">
        <f t="shared" si="491"/>
        <v>200000</v>
      </c>
      <c r="Y621" s="254"/>
      <c r="Z621" s="234"/>
      <c r="AA621" s="201">
        <f t="shared" si="492"/>
        <v>0</v>
      </c>
      <c r="AB621" s="235"/>
      <c r="AC621" s="234"/>
      <c r="AD621" s="201">
        <f t="shared" si="493"/>
        <v>0</v>
      </c>
      <c r="AE621" s="235"/>
      <c r="AF621" s="234"/>
      <c r="AG621" s="201">
        <f t="shared" si="494"/>
        <v>0</v>
      </c>
      <c r="AH621" s="235"/>
      <c r="AI621" s="229"/>
      <c r="AJ621" s="205" t="s">
        <v>32</v>
      </c>
    </row>
    <row r="622" spans="1:36">
      <c r="A622" s="359"/>
      <c r="B622" s="367"/>
      <c r="C622" s="361"/>
      <c r="D622" s="363"/>
      <c r="E622" s="365"/>
      <c r="F622" s="367"/>
      <c r="G622" s="222" t="s">
        <v>31</v>
      </c>
      <c r="H622" s="234"/>
      <c r="I622" s="201">
        <f t="shared" si="486"/>
        <v>0</v>
      </c>
      <c r="J622" s="235"/>
      <c r="K622" s="234"/>
      <c r="L622" s="201">
        <f t="shared" si="487"/>
        <v>0</v>
      </c>
      <c r="M622" s="235"/>
      <c r="N622" s="234"/>
      <c r="O622" s="201">
        <f t="shared" si="488"/>
        <v>0</v>
      </c>
      <c r="P622" s="235"/>
      <c r="Q622" s="234"/>
      <c r="R622" s="201">
        <f t="shared" si="489"/>
        <v>0</v>
      </c>
      <c r="S622" s="235"/>
      <c r="T622" s="234"/>
      <c r="U622" s="201">
        <f t="shared" si="490"/>
        <v>0</v>
      </c>
      <c r="V622" s="235"/>
      <c r="W622" s="234"/>
      <c r="X622" s="201">
        <f t="shared" si="491"/>
        <v>0</v>
      </c>
      <c r="Y622" s="254"/>
      <c r="Z622" s="234"/>
      <c r="AA622" s="201">
        <f t="shared" si="492"/>
        <v>0</v>
      </c>
      <c r="AB622" s="235"/>
      <c r="AC622" s="234"/>
      <c r="AD622" s="201">
        <f t="shared" si="493"/>
        <v>0</v>
      </c>
      <c r="AE622" s="235"/>
      <c r="AF622" s="234"/>
      <c r="AG622" s="201">
        <f t="shared" si="494"/>
        <v>0</v>
      </c>
      <c r="AH622" s="235"/>
      <c r="AI622" s="229"/>
      <c r="AJ622" s="204">
        <f>SUM(I619:I627,L619:L627,O619:O627,R619:R627,U619:U627,X619:X627,AA619:AA627,AD619:AD627,AG619:AG627)</f>
        <v>2450000</v>
      </c>
    </row>
    <row r="623" spans="1:36">
      <c r="A623" s="359"/>
      <c r="B623" s="367"/>
      <c r="C623" s="361"/>
      <c r="D623" s="363"/>
      <c r="E623" s="365"/>
      <c r="F623" s="367"/>
      <c r="G623" s="222" t="s">
        <v>33</v>
      </c>
      <c r="H623" s="234"/>
      <c r="I623" s="201">
        <f t="shared" si="486"/>
        <v>0</v>
      </c>
      <c r="J623" s="235"/>
      <c r="K623" s="234"/>
      <c r="L623" s="201">
        <f t="shared" si="487"/>
        <v>0</v>
      </c>
      <c r="M623" s="235"/>
      <c r="N623" s="234"/>
      <c r="O623" s="201">
        <f t="shared" si="488"/>
        <v>0</v>
      </c>
      <c r="P623" s="235"/>
      <c r="Q623" s="234"/>
      <c r="R623" s="201">
        <f t="shared" si="489"/>
        <v>0</v>
      </c>
      <c r="S623" s="235"/>
      <c r="T623" s="234"/>
      <c r="U623" s="201">
        <f t="shared" si="490"/>
        <v>0</v>
      </c>
      <c r="V623" s="235"/>
      <c r="W623" s="234"/>
      <c r="X623" s="201">
        <f t="shared" si="491"/>
        <v>0</v>
      </c>
      <c r="Y623" s="254"/>
      <c r="Z623" s="234"/>
      <c r="AA623" s="201">
        <f t="shared" si="492"/>
        <v>0</v>
      </c>
      <c r="AB623" s="235"/>
      <c r="AC623" s="234"/>
      <c r="AD623" s="201">
        <f t="shared" si="493"/>
        <v>0</v>
      </c>
      <c r="AE623" s="235"/>
      <c r="AF623" s="234"/>
      <c r="AG623" s="201">
        <f t="shared" si="494"/>
        <v>0</v>
      </c>
      <c r="AH623" s="235"/>
      <c r="AI623" s="229"/>
      <c r="AJ623" s="205" t="s">
        <v>36</v>
      </c>
    </row>
    <row r="624" spans="1:36">
      <c r="A624" s="359"/>
      <c r="B624" s="367"/>
      <c r="C624" s="361"/>
      <c r="D624" s="363"/>
      <c r="E624" s="365"/>
      <c r="F624" s="367"/>
      <c r="G624" s="222" t="s">
        <v>34</v>
      </c>
      <c r="H624" s="234"/>
      <c r="I624" s="201">
        <f t="shared" si="486"/>
        <v>0</v>
      </c>
      <c r="J624" s="235"/>
      <c r="K624" s="234"/>
      <c r="L624" s="201">
        <f t="shared" si="487"/>
        <v>0</v>
      </c>
      <c r="M624" s="235"/>
      <c r="N624" s="234"/>
      <c r="O624" s="201">
        <f t="shared" si="488"/>
        <v>0</v>
      </c>
      <c r="P624" s="235"/>
      <c r="Q624" s="234"/>
      <c r="R624" s="201">
        <f t="shared" si="489"/>
        <v>0</v>
      </c>
      <c r="S624" s="235"/>
      <c r="T624" s="234"/>
      <c r="U624" s="201">
        <f t="shared" si="490"/>
        <v>0</v>
      </c>
      <c r="V624" s="235"/>
      <c r="W624" s="234"/>
      <c r="X624" s="201">
        <f t="shared" si="491"/>
        <v>0</v>
      </c>
      <c r="Y624" s="254"/>
      <c r="Z624" s="234"/>
      <c r="AA624" s="201">
        <f t="shared" si="492"/>
        <v>0</v>
      </c>
      <c r="AB624" s="235"/>
      <c r="AC624" s="234"/>
      <c r="AD624" s="201">
        <f t="shared" si="493"/>
        <v>0</v>
      </c>
      <c r="AE624" s="235"/>
      <c r="AF624" s="234">
        <v>2250000</v>
      </c>
      <c r="AG624" s="201">
        <f t="shared" si="494"/>
        <v>2250000</v>
      </c>
      <c r="AH624" s="235"/>
      <c r="AI624" s="229"/>
      <c r="AJ624" s="204">
        <f>SUM(J619:J627,M619:M627,P619:P627,S619:S627,V619:V627,Y619:Y627,AB619:AB627,AE619:AE627,AH619:AH627)</f>
        <v>0</v>
      </c>
    </row>
    <row r="625" spans="1:36">
      <c r="A625" s="359"/>
      <c r="B625" s="367"/>
      <c r="C625" s="361"/>
      <c r="D625" s="363"/>
      <c r="E625" s="365"/>
      <c r="F625" s="367"/>
      <c r="G625" s="222" t="s">
        <v>35</v>
      </c>
      <c r="H625" s="234"/>
      <c r="I625" s="201">
        <f t="shared" si="486"/>
        <v>0</v>
      </c>
      <c r="J625" s="235"/>
      <c r="K625" s="234"/>
      <c r="L625" s="201">
        <f t="shared" si="487"/>
        <v>0</v>
      </c>
      <c r="M625" s="235"/>
      <c r="N625" s="234"/>
      <c r="O625" s="201">
        <f t="shared" si="488"/>
        <v>0</v>
      </c>
      <c r="P625" s="235"/>
      <c r="Q625" s="234"/>
      <c r="R625" s="201">
        <f t="shared" si="489"/>
        <v>0</v>
      </c>
      <c r="S625" s="235"/>
      <c r="T625" s="234"/>
      <c r="U625" s="201">
        <f t="shared" si="490"/>
        <v>0</v>
      </c>
      <c r="V625" s="235"/>
      <c r="W625" s="234"/>
      <c r="X625" s="201">
        <f t="shared" si="491"/>
        <v>0</v>
      </c>
      <c r="Y625" s="254"/>
      <c r="Z625" s="234"/>
      <c r="AA625" s="201">
        <f t="shared" si="492"/>
        <v>0</v>
      </c>
      <c r="AB625" s="235"/>
      <c r="AC625" s="234"/>
      <c r="AD625" s="201">
        <f t="shared" si="493"/>
        <v>0</v>
      </c>
      <c r="AE625" s="235"/>
      <c r="AF625" s="234"/>
      <c r="AG625" s="201">
        <f t="shared" si="494"/>
        <v>0</v>
      </c>
      <c r="AH625" s="235"/>
      <c r="AI625" s="229"/>
      <c r="AJ625" s="205" t="s">
        <v>40</v>
      </c>
    </row>
    <row r="626" spans="1:36">
      <c r="A626" s="359"/>
      <c r="B626" s="367"/>
      <c r="C626" s="361"/>
      <c r="D626" s="363"/>
      <c r="E626" s="365"/>
      <c r="F626" s="367"/>
      <c r="G626" s="222" t="s">
        <v>37</v>
      </c>
      <c r="H626" s="234"/>
      <c r="I626" s="201">
        <f t="shared" si="486"/>
        <v>0</v>
      </c>
      <c r="J626" s="235"/>
      <c r="K626" s="234"/>
      <c r="L626" s="201">
        <f t="shared" si="487"/>
        <v>0</v>
      </c>
      <c r="M626" s="235"/>
      <c r="N626" s="234"/>
      <c r="O626" s="201">
        <f t="shared" si="488"/>
        <v>0</v>
      </c>
      <c r="P626" s="235"/>
      <c r="Q626" s="234"/>
      <c r="R626" s="201">
        <f t="shared" si="489"/>
        <v>0</v>
      </c>
      <c r="S626" s="235"/>
      <c r="T626" s="234"/>
      <c r="U626" s="201">
        <f t="shared" si="490"/>
        <v>0</v>
      </c>
      <c r="V626" s="235"/>
      <c r="W626" s="234"/>
      <c r="X626" s="201">
        <f t="shared" si="491"/>
        <v>0</v>
      </c>
      <c r="Y626" s="254"/>
      <c r="Z626" s="234"/>
      <c r="AA626" s="201">
        <f t="shared" si="492"/>
        <v>0</v>
      </c>
      <c r="AB626" s="235"/>
      <c r="AC626" s="234"/>
      <c r="AD626" s="201">
        <f t="shared" si="493"/>
        <v>0</v>
      </c>
      <c r="AE626" s="235"/>
      <c r="AF626" s="234"/>
      <c r="AG626" s="201">
        <f t="shared" si="494"/>
        <v>0</v>
      </c>
      <c r="AH626" s="235"/>
      <c r="AI626" s="229"/>
      <c r="AJ626" s="206">
        <f>AJ624/AJ620</f>
        <v>0</v>
      </c>
    </row>
    <row r="627" spans="1:36" ht="15.75" thickBot="1">
      <c r="A627" s="360"/>
      <c r="B627" s="368"/>
      <c r="C627" s="362"/>
      <c r="D627" s="364"/>
      <c r="E627" s="366"/>
      <c r="F627" s="368"/>
      <c r="G627" s="223" t="s">
        <v>38</v>
      </c>
      <c r="H627" s="236"/>
      <c r="I627" s="207">
        <f t="shared" si="486"/>
        <v>0</v>
      </c>
      <c r="J627" s="237"/>
      <c r="K627" s="236"/>
      <c r="L627" s="207">
        <f t="shared" si="487"/>
        <v>0</v>
      </c>
      <c r="M627" s="237"/>
      <c r="N627" s="236"/>
      <c r="O627" s="207">
        <f t="shared" si="488"/>
        <v>0</v>
      </c>
      <c r="P627" s="237"/>
      <c r="Q627" s="236"/>
      <c r="R627" s="207">
        <f t="shared" si="489"/>
        <v>0</v>
      </c>
      <c r="S627" s="237"/>
      <c r="T627" s="236"/>
      <c r="U627" s="207">
        <f t="shared" si="490"/>
        <v>0</v>
      </c>
      <c r="V627" s="237"/>
      <c r="W627" s="236"/>
      <c r="X627" s="207">
        <f t="shared" si="491"/>
        <v>0</v>
      </c>
      <c r="Y627" s="255"/>
      <c r="Z627" s="236"/>
      <c r="AA627" s="207">
        <f t="shared" si="492"/>
        <v>0</v>
      </c>
      <c r="AB627" s="237"/>
      <c r="AC627" s="236"/>
      <c r="AD627" s="207">
        <f t="shared" si="493"/>
        <v>0</v>
      </c>
      <c r="AE627" s="237"/>
      <c r="AF627" s="236"/>
      <c r="AG627" s="207">
        <f t="shared" si="494"/>
        <v>0</v>
      </c>
      <c r="AH627" s="237"/>
      <c r="AI627" s="230"/>
      <c r="AJ627" s="208"/>
    </row>
    <row r="628" spans="1:36" ht="15" customHeight="1">
      <c r="A628" s="353" t="s">
        <v>17</v>
      </c>
      <c r="B628" s="355" t="s">
        <v>13</v>
      </c>
      <c r="C628" s="355" t="s">
        <v>14</v>
      </c>
      <c r="D628" s="355" t="s">
        <v>157</v>
      </c>
      <c r="E628" s="355" t="s">
        <v>16</v>
      </c>
      <c r="F628" s="347" t="s">
        <v>17</v>
      </c>
      <c r="G628" s="357" t="s">
        <v>18</v>
      </c>
      <c r="H628" s="351" t="s">
        <v>19</v>
      </c>
      <c r="I628" s="347" t="s">
        <v>20</v>
      </c>
      <c r="J628" s="349" t="s">
        <v>21</v>
      </c>
      <c r="K628" s="351" t="s">
        <v>19</v>
      </c>
      <c r="L628" s="347" t="s">
        <v>20</v>
      </c>
      <c r="M628" s="349" t="s">
        <v>21</v>
      </c>
      <c r="N628" s="351" t="s">
        <v>19</v>
      </c>
      <c r="O628" s="347" t="s">
        <v>20</v>
      </c>
      <c r="P628" s="349" t="s">
        <v>21</v>
      </c>
      <c r="Q628" s="351" t="s">
        <v>19</v>
      </c>
      <c r="R628" s="347" t="s">
        <v>20</v>
      </c>
      <c r="S628" s="349" t="s">
        <v>21</v>
      </c>
      <c r="T628" s="351" t="s">
        <v>19</v>
      </c>
      <c r="U628" s="347" t="s">
        <v>20</v>
      </c>
      <c r="V628" s="349" t="s">
        <v>21</v>
      </c>
      <c r="W628" s="351" t="s">
        <v>19</v>
      </c>
      <c r="X628" s="347" t="s">
        <v>20</v>
      </c>
      <c r="Y628" s="369" t="s">
        <v>21</v>
      </c>
      <c r="Z628" s="351" t="s">
        <v>19</v>
      </c>
      <c r="AA628" s="347" t="s">
        <v>20</v>
      </c>
      <c r="AB628" s="349" t="s">
        <v>21</v>
      </c>
      <c r="AC628" s="351" t="s">
        <v>19</v>
      </c>
      <c r="AD628" s="347" t="s">
        <v>20</v>
      </c>
      <c r="AE628" s="349" t="s">
        <v>21</v>
      </c>
      <c r="AF628" s="351" t="s">
        <v>19</v>
      </c>
      <c r="AG628" s="347" t="s">
        <v>20</v>
      </c>
      <c r="AH628" s="349" t="s">
        <v>21</v>
      </c>
      <c r="AI628" s="371" t="s">
        <v>19</v>
      </c>
      <c r="AJ628" s="379" t="s">
        <v>22</v>
      </c>
    </row>
    <row r="629" spans="1:36" ht="15" customHeight="1">
      <c r="A629" s="354"/>
      <c r="B629" s="356"/>
      <c r="C629" s="356"/>
      <c r="D629" s="356"/>
      <c r="E629" s="356"/>
      <c r="F629" s="348"/>
      <c r="G629" s="358"/>
      <c r="H629" s="352"/>
      <c r="I629" s="348"/>
      <c r="J629" s="350"/>
      <c r="K629" s="352"/>
      <c r="L629" s="348"/>
      <c r="M629" s="350"/>
      <c r="N629" s="352"/>
      <c r="O629" s="348"/>
      <c r="P629" s="350"/>
      <c r="Q629" s="352"/>
      <c r="R629" s="348"/>
      <c r="S629" s="350"/>
      <c r="T629" s="352"/>
      <c r="U629" s="348"/>
      <c r="V629" s="350"/>
      <c r="W629" s="352"/>
      <c r="X629" s="348"/>
      <c r="Y629" s="370"/>
      <c r="Z629" s="352"/>
      <c r="AA629" s="348"/>
      <c r="AB629" s="350"/>
      <c r="AC629" s="352"/>
      <c r="AD629" s="348"/>
      <c r="AE629" s="350"/>
      <c r="AF629" s="352"/>
      <c r="AG629" s="348"/>
      <c r="AH629" s="350"/>
      <c r="AI629" s="372"/>
      <c r="AJ629" s="380"/>
    </row>
    <row r="630" spans="1:36" ht="15" customHeight="1">
      <c r="A630" s="359" t="s">
        <v>208</v>
      </c>
      <c r="B630" s="367" t="s">
        <v>316</v>
      </c>
      <c r="C630" s="361">
        <v>1338</v>
      </c>
      <c r="D630" s="363" t="s">
        <v>317</v>
      </c>
      <c r="E630" s="365" t="s">
        <v>318</v>
      </c>
      <c r="F630" s="367" t="s">
        <v>208</v>
      </c>
      <c r="G630" s="222" t="s">
        <v>27</v>
      </c>
      <c r="H630" s="234"/>
      <c r="I630" s="201">
        <f t="shared" ref="I630:I638" si="495">H630-J630</f>
        <v>0</v>
      </c>
      <c r="J630" s="235"/>
      <c r="K630" s="234"/>
      <c r="L630" s="201">
        <f t="shared" ref="L630:L638" si="496">K630-M630</f>
        <v>0</v>
      </c>
      <c r="M630" s="235"/>
      <c r="N630" s="234"/>
      <c r="O630" s="201">
        <f t="shared" ref="O630:O638" si="497">N630-P630</f>
        <v>0</v>
      </c>
      <c r="P630" s="235"/>
      <c r="Q630" s="234"/>
      <c r="R630" s="201">
        <f t="shared" ref="R630:R638" si="498">Q630-S630</f>
        <v>0</v>
      </c>
      <c r="S630" s="235"/>
      <c r="T630" s="234"/>
      <c r="U630" s="201">
        <f t="shared" ref="U630:U638" si="499">T630-V630</f>
        <v>0</v>
      </c>
      <c r="V630" s="235"/>
      <c r="W630" s="234"/>
      <c r="X630" s="201">
        <f t="shared" ref="X630:X638" si="500">W630-Y630</f>
        <v>0</v>
      </c>
      <c r="Y630" s="254"/>
      <c r="Z630" s="234"/>
      <c r="AA630" s="201">
        <f t="shared" ref="AA630:AA638" si="501">Z630-AB630</f>
        <v>0</v>
      </c>
      <c r="AB630" s="235"/>
      <c r="AC630" s="234"/>
      <c r="AD630" s="201">
        <f t="shared" ref="AD630:AD638" si="502">AC630-AE630</f>
        <v>0</v>
      </c>
      <c r="AE630" s="235"/>
      <c r="AF630" s="234"/>
      <c r="AG630" s="201">
        <f t="shared" ref="AG630:AG638" si="503">AF630-AH630</f>
        <v>0</v>
      </c>
      <c r="AH630" s="235"/>
      <c r="AI630" s="229"/>
      <c r="AJ630" s="203" t="s">
        <v>28</v>
      </c>
    </row>
    <row r="631" spans="1:36">
      <c r="A631" s="359"/>
      <c r="B631" s="367"/>
      <c r="C631" s="361"/>
      <c r="D631" s="363"/>
      <c r="E631" s="365"/>
      <c r="F631" s="367"/>
      <c r="G631" s="222" t="s">
        <v>29</v>
      </c>
      <c r="H631" s="234"/>
      <c r="I631" s="201">
        <f t="shared" si="495"/>
        <v>0</v>
      </c>
      <c r="J631" s="235"/>
      <c r="K631" s="234"/>
      <c r="L631" s="201">
        <f t="shared" si="496"/>
        <v>0</v>
      </c>
      <c r="M631" s="235"/>
      <c r="N631" s="234"/>
      <c r="O631" s="201">
        <f t="shared" si="497"/>
        <v>0</v>
      </c>
      <c r="P631" s="235"/>
      <c r="Q631" s="234"/>
      <c r="R631" s="201">
        <f t="shared" si="498"/>
        <v>0</v>
      </c>
      <c r="S631" s="235"/>
      <c r="T631" s="234"/>
      <c r="U631" s="201">
        <f t="shared" si="499"/>
        <v>0</v>
      </c>
      <c r="V631" s="235"/>
      <c r="W631" s="234"/>
      <c r="X631" s="201">
        <f t="shared" si="500"/>
        <v>0</v>
      </c>
      <c r="Y631" s="254"/>
      <c r="Z631" s="234"/>
      <c r="AA631" s="201">
        <f t="shared" si="501"/>
        <v>0</v>
      </c>
      <c r="AB631" s="235"/>
      <c r="AC631" s="234"/>
      <c r="AD631" s="201">
        <f t="shared" si="502"/>
        <v>0</v>
      </c>
      <c r="AE631" s="235"/>
      <c r="AF631" s="234"/>
      <c r="AG631" s="201">
        <f t="shared" si="503"/>
        <v>0</v>
      </c>
      <c r="AH631" s="235"/>
      <c r="AI631" s="229"/>
      <c r="AJ631" s="204">
        <f>SUM(H630:H638,K630:K638,N630:N638,Q630:Q638,T630:T638,W630:W638,Z630:Z638,AC630:AC638,AF630:AF638)</f>
        <v>8630000</v>
      </c>
    </row>
    <row r="632" spans="1:36">
      <c r="A632" s="359"/>
      <c r="B632" s="367"/>
      <c r="C632" s="361"/>
      <c r="D632" s="363"/>
      <c r="E632" s="365"/>
      <c r="F632" s="367"/>
      <c r="G632" s="222" t="s">
        <v>30</v>
      </c>
      <c r="H632" s="234"/>
      <c r="I632" s="201">
        <f t="shared" si="495"/>
        <v>0</v>
      </c>
      <c r="J632" s="235"/>
      <c r="K632" s="234"/>
      <c r="L632" s="201">
        <f t="shared" si="496"/>
        <v>0</v>
      </c>
      <c r="M632" s="235"/>
      <c r="N632" s="234"/>
      <c r="O632" s="201">
        <f t="shared" si="497"/>
        <v>0</v>
      </c>
      <c r="P632" s="235"/>
      <c r="Q632" s="234"/>
      <c r="R632" s="201">
        <f t="shared" si="498"/>
        <v>0</v>
      </c>
      <c r="S632" s="235"/>
      <c r="T632" s="234">
        <v>1090000</v>
      </c>
      <c r="U632" s="201">
        <f t="shared" si="499"/>
        <v>1090000</v>
      </c>
      <c r="V632" s="235"/>
      <c r="W632" s="234"/>
      <c r="X632" s="201">
        <f t="shared" si="500"/>
        <v>0</v>
      </c>
      <c r="Y632" s="254"/>
      <c r="Z632" s="234"/>
      <c r="AA632" s="201">
        <f t="shared" si="501"/>
        <v>0</v>
      </c>
      <c r="AB632" s="235"/>
      <c r="AC632" s="234"/>
      <c r="AD632" s="201">
        <f t="shared" si="502"/>
        <v>0</v>
      </c>
      <c r="AE632" s="235"/>
      <c r="AF632" s="234"/>
      <c r="AG632" s="201">
        <f t="shared" si="503"/>
        <v>0</v>
      </c>
      <c r="AH632" s="235"/>
      <c r="AI632" s="229"/>
      <c r="AJ632" s="205" t="s">
        <v>32</v>
      </c>
    </row>
    <row r="633" spans="1:36">
      <c r="A633" s="359"/>
      <c r="B633" s="367"/>
      <c r="C633" s="361"/>
      <c r="D633" s="363"/>
      <c r="E633" s="365"/>
      <c r="F633" s="367"/>
      <c r="G633" s="222" t="s">
        <v>31</v>
      </c>
      <c r="H633" s="234"/>
      <c r="I633" s="201">
        <f t="shared" si="495"/>
        <v>0</v>
      </c>
      <c r="J633" s="235"/>
      <c r="K633" s="234"/>
      <c r="L633" s="201">
        <f t="shared" si="496"/>
        <v>0</v>
      </c>
      <c r="M633" s="235"/>
      <c r="N633" s="234"/>
      <c r="O633" s="201">
        <f t="shared" si="497"/>
        <v>0</v>
      </c>
      <c r="P633" s="235"/>
      <c r="Q633" s="234"/>
      <c r="R633" s="201">
        <f t="shared" si="498"/>
        <v>0</v>
      </c>
      <c r="S633" s="235"/>
      <c r="T633" s="234"/>
      <c r="U633" s="201">
        <f t="shared" si="499"/>
        <v>0</v>
      </c>
      <c r="V633" s="235"/>
      <c r="W633" s="234">
        <v>540000</v>
      </c>
      <c r="X633" s="201">
        <f t="shared" si="500"/>
        <v>540000</v>
      </c>
      <c r="Y633" s="254"/>
      <c r="Z633" s="234"/>
      <c r="AA633" s="201">
        <f t="shared" si="501"/>
        <v>0</v>
      </c>
      <c r="AB633" s="235"/>
      <c r="AC633" s="234"/>
      <c r="AD633" s="201">
        <f t="shared" si="502"/>
        <v>0</v>
      </c>
      <c r="AE633" s="235"/>
      <c r="AF633" s="234"/>
      <c r="AG633" s="201">
        <f t="shared" si="503"/>
        <v>0</v>
      </c>
      <c r="AH633" s="235"/>
      <c r="AI633" s="229"/>
      <c r="AJ633" s="204">
        <f>SUM(I630:I638,L630:L638,O630:O638,R630:R638,U630:U638,X630:X638,AA630:AA638,AD630:AD638,AG630:AG638)</f>
        <v>8630000</v>
      </c>
    </row>
    <row r="634" spans="1:36">
      <c r="A634" s="359"/>
      <c r="B634" s="367"/>
      <c r="C634" s="361"/>
      <c r="D634" s="363"/>
      <c r="E634" s="365"/>
      <c r="F634" s="367"/>
      <c r="G634" s="222" t="s">
        <v>33</v>
      </c>
      <c r="H634" s="234"/>
      <c r="I634" s="201">
        <f t="shared" si="495"/>
        <v>0</v>
      </c>
      <c r="J634" s="235"/>
      <c r="K634" s="234"/>
      <c r="L634" s="201">
        <f t="shared" si="496"/>
        <v>0</v>
      </c>
      <c r="M634" s="235"/>
      <c r="N634" s="234"/>
      <c r="O634" s="201">
        <f t="shared" si="497"/>
        <v>0</v>
      </c>
      <c r="P634" s="235"/>
      <c r="Q634" s="234"/>
      <c r="R634" s="201">
        <f t="shared" si="498"/>
        <v>0</v>
      </c>
      <c r="S634" s="235"/>
      <c r="T634" s="234"/>
      <c r="U634" s="201">
        <f t="shared" si="499"/>
        <v>0</v>
      </c>
      <c r="V634" s="235"/>
      <c r="W634" s="234"/>
      <c r="X634" s="201">
        <f t="shared" si="500"/>
        <v>0</v>
      </c>
      <c r="Y634" s="254"/>
      <c r="Z634" s="234"/>
      <c r="AA634" s="201">
        <f t="shared" si="501"/>
        <v>0</v>
      </c>
      <c r="AB634" s="235"/>
      <c r="AC634" s="234"/>
      <c r="AD634" s="201">
        <f t="shared" si="502"/>
        <v>0</v>
      </c>
      <c r="AE634" s="235"/>
      <c r="AF634" s="234"/>
      <c r="AG634" s="201">
        <f t="shared" si="503"/>
        <v>0</v>
      </c>
      <c r="AH634" s="235"/>
      <c r="AI634" s="229"/>
      <c r="AJ634" s="205" t="s">
        <v>36</v>
      </c>
    </row>
    <row r="635" spans="1:36">
      <c r="A635" s="359"/>
      <c r="B635" s="367"/>
      <c r="C635" s="361"/>
      <c r="D635" s="363"/>
      <c r="E635" s="365"/>
      <c r="F635" s="367"/>
      <c r="G635" s="222" t="s">
        <v>34</v>
      </c>
      <c r="H635" s="234"/>
      <c r="I635" s="201">
        <f t="shared" si="495"/>
        <v>0</v>
      </c>
      <c r="J635" s="235"/>
      <c r="K635" s="234"/>
      <c r="L635" s="201">
        <f t="shared" si="496"/>
        <v>0</v>
      </c>
      <c r="M635" s="235"/>
      <c r="N635" s="234"/>
      <c r="O635" s="201">
        <f t="shared" si="497"/>
        <v>0</v>
      </c>
      <c r="P635" s="235"/>
      <c r="Q635" s="234"/>
      <c r="R635" s="201">
        <f t="shared" si="498"/>
        <v>0</v>
      </c>
      <c r="S635" s="235"/>
      <c r="T635" s="234"/>
      <c r="U635" s="201">
        <f t="shared" si="499"/>
        <v>0</v>
      </c>
      <c r="V635" s="235"/>
      <c r="W635" s="234"/>
      <c r="X635" s="201">
        <f t="shared" si="500"/>
        <v>0</v>
      </c>
      <c r="Y635" s="254"/>
      <c r="Z635" s="234"/>
      <c r="AA635" s="201">
        <f t="shared" si="501"/>
        <v>0</v>
      </c>
      <c r="AB635" s="235"/>
      <c r="AC635" s="234">
        <v>7000000</v>
      </c>
      <c r="AD635" s="201">
        <f t="shared" si="502"/>
        <v>7000000</v>
      </c>
      <c r="AE635" s="235"/>
      <c r="AF635" s="234"/>
      <c r="AG635" s="201">
        <f t="shared" si="503"/>
        <v>0</v>
      </c>
      <c r="AH635" s="235"/>
      <c r="AI635" s="229"/>
      <c r="AJ635" s="204">
        <f>SUM(J630:J638,M630:M638,P630:P638,S630:S638,V630:V638,Y630:Y638,AB630:AB638,AE630:AE638,AH630:AH638)</f>
        <v>0</v>
      </c>
    </row>
    <row r="636" spans="1:36">
      <c r="A636" s="359"/>
      <c r="B636" s="367"/>
      <c r="C636" s="361"/>
      <c r="D636" s="363"/>
      <c r="E636" s="365"/>
      <c r="F636" s="367"/>
      <c r="G636" s="222" t="s">
        <v>35</v>
      </c>
      <c r="H636" s="234"/>
      <c r="I636" s="201">
        <f t="shared" si="495"/>
        <v>0</v>
      </c>
      <c r="J636" s="235"/>
      <c r="K636" s="234"/>
      <c r="L636" s="201">
        <f t="shared" si="496"/>
        <v>0</v>
      </c>
      <c r="M636" s="235"/>
      <c r="N636" s="234"/>
      <c r="O636" s="201">
        <f t="shared" si="497"/>
        <v>0</v>
      </c>
      <c r="P636" s="235"/>
      <c r="Q636" s="234"/>
      <c r="R636" s="201">
        <f t="shared" si="498"/>
        <v>0</v>
      </c>
      <c r="S636" s="235"/>
      <c r="T636" s="234"/>
      <c r="U636" s="201">
        <f t="shared" si="499"/>
        <v>0</v>
      </c>
      <c r="V636" s="235"/>
      <c r="W636" s="234"/>
      <c r="X636" s="201">
        <f t="shared" si="500"/>
        <v>0</v>
      </c>
      <c r="Y636" s="254"/>
      <c r="Z636" s="234"/>
      <c r="AA636" s="201">
        <f t="shared" si="501"/>
        <v>0</v>
      </c>
      <c r="AB636" s="235"/>
      <c r="AC636" s="234"/>
      <c r="AD636" s="201">
        <f t="shared" si="502"/>
        <v>0</v>
      </c>
      <c r="AE636" s="235"/>
      <c r="AF636" s="234"/>
      <c r="AG636" s="201">
        <f t="shared" si="503"/>
        <v>0</v>
      </c>
      <c r="AH636" s="235"/>
      <c r="AI636" s="229"/>
      <c r="AJ636" s="205" t="s">
        <v>40</v>
      </c>
    </row>
    <row r="637" spans="1:36">
      <c r="A637" s="359"/>
      <c r="B637" s="367"/>
      <c r="C637" s="361"/>
      <c r="D637" s="363"/>
      <c r="E637" s="365"/>
      <c r="F637" s="367"/>
      <c r="G637" s="222" t="s">
        <v>37</v>
      </c>
      <c r="H637" s="234"/>
      <c r="I637" s="201">
        <f t="shared" si="495"/>
        <v>0</v>
      </c>
      <c r="J637" s="235"/>
      <c r="K637" s="234"/>
      <c r="L637" s="201">
        <f t="shared" si="496"/>
        <v>0</v>
      </c>
      <c r="M637" s="235"/>
      <c r="N637" s="234"/>
      <c r="O637" s="201">
        <f t="shared" si="497"/>
        <v>0</v>
      </c>
      <c r="P637" s="235"/>
      <c r="Q637" s="234"/>
      <c r="R637" s="201">
        <f t="shared" si="498"/>
        <v>0</v>
      </c>
      <c r="S637" s="235"/>
      <c r="T637" s="234"/>
      <c r="U637" s="201">
        <f t="shared" si="499"/>
        <v>0</v>
      </c>
      <c r="V637" s="235"/>
      <c r="W637" s="234"/>
      <c r="X637" s="201">
        <f t="shared" si="500"/>
        <v>0</v>
      </c>
      <c r="Y637" s="254"/>
      <c r="Z637" s="234"/>
      <c r="AA637" s="201">
        <f t="shared" si="501"/>
        <v>0</v>
      </c>
      <c r="AB637" s="235"/>
      <c r="AC637" s="234"/>
      <c r="AD637" s="201">
        <f t="shared" si="502"/>
        <v>0</v>
      </c>
      <c r="AE637" s="235"/>
      <c r="AF637" s="234"/>
      <c r="AG637" s="201">
        <f t="shared" si="503"/>
        <v>0</v>
      </c>
      <c r="AH637" s="235"/>
      <c r="AI637" s="229"/>
      <c r="AJ637" s="206">
        <f>AJ635/AJ631</f>
        <v>0</v>
      </c>
    </row>
    <row r="638" spans="1:36">
      <c r="A638" s="360"/>
      <c r="B638" s="368"/>
      <c r="C638" s="362"/>
      <c r="D638" s="364"/>
      <c r="E638" s="366"/>
      <c r="F638" s="368"/>
      <c r="G638" s="223" t="s">
        <v>38</v>
      </c>
      <c r="H638" s="236"/>
      <c r="I638" s="207">
        <f t="shared" si="495"/>
        <v>0</v>
      </c>
      <c r="J638" s="237"/>
      <c r="K638" s="236"/>
      <c r="L638" s="207">
        <f t="shared" si="496"/>
        <v>0</v>
      </c>
      <c r="M638" s="237"/>
      <c r="N638" s="236"/>
      <c r="O638" s="207">
        <f t="shared" si="497"/>
        <v>0</v>
      </c>
      <c r="P638" s="237"/>
      <c r="Q638" s="236"/>
      <c r="R638" s="207">
        <f t="shared" si="498"/>
        <v>0</v>
      </c>
      <c r="S638" s="237"/>
      <c r="T638" s="236"/>
      <c r="U638" s="207">
        <f t="shared" si="499"/>
        <v>0</v>
      </c>
      <c r="V638" s="237"/>
      <c r="W638" s="236"/>
      <c r="X638" s="207">
        <f t="shared" si="500"/>
        <v>0</v>
      </c>
      <c r="Y638" s="255"/>
      <c r="Z638" s="236"/>
      <c r="AA638" s="207">
        <f t="shared" si="501"/>
        <v>0</v>
      </c>
      <c r="AB638" s="237"/>
      <c r="AC638" s="236"/>
      <c r="AD638" s="207">
        <f t="shared" si="502"/>
        <v>0</v>
      </c>
      <c r="AE638" s="237"/>
      <c r="AF638" s="236"/>
      <c r="AG638" s="207">
        <f t="shared" si="503"/>
        <v>0</v>
      </c>
      <c r="AH638" s="237"/>
      <c r="AI638" s="230"/>
      <c r="AJ638" s="208"/>
    </row>
    <row r="639" spans="1:36" ht="15" customHeight="1">
      <c r="A639" s="353" t="s">
        <v>17</v>
      </c>
      <c r="B639" s="355" t="s">
        <v>13</v>
      </c>
      <c r="C639" s="355" t="s">
        <v>14</v>
      </c>
      <c r="D639" s="355" t="s">
        <v>157</v>
      </c>
      <c r="E639" s="355" t="s">
        <v>16</v>
      </c>
      <c r="F639" s="347" t="s">
        <v>17</v>
      </c>
      <c r="G639" s="357" t="s">
        <v>18</v>
      </c>
      <c r="H639" s="351" t="s">
        <v>19</v>
      </c>
      <c r="I639" s="347" t="s">
        <v>20</v>
      </c>
      <c r="J639" s="349" t="s">
        <v>21</v>
      </c>
      <c r="K639" s="351" t="s">
        <v>19</v>
      </c>
      <c r="L639" s="347" t="s">
        <v>20</v>
      </c>
      <c r="M639" s="349" t="s">
        <v>21</v>
      </c>
      <c r="N639" s="351" t="s">
        <v>19</v>
      </c>
      <c r="O639" s="347" t="s">
        <v>20</v>
      </c>
      <c r="P639" s="349" t="s">
        <v>21</v>
      </c>
      <c r="Q639" s="351" t="s">
        <v>19</v>
      </c>
      <c r="R639" s="347" t="s">
        <v>20</v>
      </c>
      <c r="S639" s="349" t="s">
        <v>21</v>
      </c>
      <c r="T639" s="351" t="s">
        <v>19</v>
      </c>
      <c r="U639" s="347" t="s">
        <v>20</v>
      </c>
      <c r="V639" s="349" t="s">
        <v>21</v>
      </c>
      <c r="W639" s="351" t="s">
        <v>19</v>
      </c>
      <c r="X639" s="347" t="s">
        <v>20</v>
      </c>
      <c r="Y639" s="369" t="s">
        <v>21</v>
      </c>
      <c r="Z639" s="351" t="s">
        <v>19</v>
      </c>
      <c r="AA639" s="347" t="s">
        <v>20</v>
      </c>
      <c r="AB639" s="349" t="s">
        <v>21</v>
      </c>
      <c r="AC639" s="351" t="s">
        <v>19</v>
      </c>
      <c r="AD639" s="347" t="s">
        <v>20</v>
      </c>
      <c r="AE639" s="349" t="s">
        <v>21</v>
      </c>
      <c r="AF639" s="351" t="s">
        <v>19</v>
      </c>
      <c r="AG639" s="347" t="s">
        <v>20</v>
      </c>
      <c r="AH639" s="349" t="s">
        <v>21</v>
      </c>
      <c r="AI639" s="371" t="s">
        <v>19</v>
      </c>
      <c r="AJ639" s="379" t="s">
        <v>22</v>
      </c>
    </row>
    <row r="640" spans="1:36" ht="15" customHeight="1">
      <c r="A640" s="354"/>
      <c r="B640" s="356"/>
      <c r="C640" s="356"/>
      <c r="D640" s="356"/>
      <c r="E640" s="356"/>
      <c r="F640" s="348"/>
      <c r="G640" s="358"/>
      <c r="H640" s="352"/>
      <c r="I640" s="348"/>
      <c r="J640" s="350"/>
      <c r="K640" s="352"/>
      <c r="L640" s="348"/>
      <c r="M640" s="350"/>
      <c r="N640" s="352"/>
      <c r="O640" s="348"/>
      <c r="P640" s="350"/>
      <c r="Q640" s="352"/>
      <c r="R640" s="348"/>
      <c r="S640" s="350"/>
      <c r="T640" s="352"/>
      <c r="U640" s="348"/>
      <c r="V640" s="350"/>
      <c r="W640" s="352"/>
      <c r="X640" s="348"/>
      <c r="Y640" s="370"/>
      <c r="Z640" s="352"/>
      <c r="AA640" s="348"/>
      <c r="AB640" s="350"/>
      <c r="AC640" s="352"/>
      <c r="AD640" s="348"/>
      <c r="AE640" s="350"/>
      <c r="AF640" s="352"/>
      <c r="AG640" s="348"/>
      <c r="AH640" s="350"/>
      <c r="AI640" s="372"/>
      <c r="AJ640" s="380"/>
    </row>
    <row r="641" spans="1:36" ht="15" customHeight="1">
      <c r="A641" s="359" t="s">
        <v>208</v>
      </c>
      <c r="B641" s="367" t="s">
        <v>319</v>
      </c>
      <c r="C641" s="361">
        <v>2594</v>
      </c>
      <c r="D641" s="389"/>
      <c r="E641" s="365" t="s">
        <v>320</v>
      </c>
      <c r="F641" s="367" t="s">
        <v>208</v>
      </c>
      <c r="G641" s="222" t="s">
        <v>27</v>
      </c>
      <c r="H641" s="234"/>
      <c r="I641" s="201">
        <f t="shared" ref="I641:I649" si="504">H641-J641</f>
        <v>0</v>
      </c>
      <c r="J641" s="235"/>
      <c r="K641" s="234"/>
      <c r="L641" s="201">
        <f t="shared" ref="L641:L649" si="505">K641-M641</f>
        <v>0</v>
      </c>
      <c r="M641" s="235"/>
      <c r="N641" s="234"/>
      <c r="O641" s="201">
        <f t="shared" ref="O641:O649" si="506">N641-P641</f>
        <v>0</v>
      </c>
      <c r="P641" s="235"/>
      <c r="Q641" s="234"/>
      <c r="R641" s="201">
        <f t="shared" ref="R641:R649" si="507">Q641-S641</f>
        <v>0</v>
      </c>
      <c r="S641" s="235"/>
      <c r="T641" s="234"/>
      <c r="U641" s="201">
        <f t="shared" ref="U641:U649" si="508">T641-V641</f>
        <v>0</v>
      </c>
      <c r="V641" s="235"/>
      <c r="W641" s="234"/>
      <c r="X641" s="201">
        <f t="shared" ref="X641:X649" si="509">W641-Y641</f>
        <v>0</v>
      </c>
      <c r="Y641" s="254"/>
      <c r="Z641" s="234"/>
      <c r="AA641" s="201">
        <f t="shared" ref="AA641:AA649" si="510">Z641-AB641</f>
        <v>0</v>
      </c>
      <c r="AB641" s="235"/>
      <c r="AC641" s="234"/>
      <c r="AD641" s="201">
        <f t="shared" ref="AD641:AD649" si="511">AC641-AE641</f>
        <v>0</v>
      </c>
      <c r="AE641" s="235"/>
      <c r="AF641" s="234"/>
      <c r="AG641" s="201">
        <f t="shared" ref="AG641:AG649" si="512">AF641-AH641</f>
        <v>0</v>
      </c>
      <c r="AH641" s="235"/>
      <c r="AI641" s="229"/>
      <c r="AJ641" s="203" t="s">
        <v>28</v>
      </c>
    </row>
    <row r="642" spans="1:36">
      <c r="A642" s="359"/>
      <c r="B642" s="367"/>
      <c r="C642" s="361"/>
      <c r="D642" s="389"/>
      <c r="E642" s="365"/>
      <c r="F642" s="367"/>
      <c r="G642" s="222" t="s">
        <v>29</v>
      </c>
      <c r="H642" s="234"/>
      <c r="I642" s="201">
        <f t="shared" si="504"/>
        <v>0</v>
      </c>
      <c r="J642" s="235"/>
      <c r="K642" s="234"/>
      <c r="L642" s="201">
        <f t="shared" si="505"/>
        <v>0</v>
      </c>
      <c r="M642" s="235"/>
      <c r="N642" s="234"/>
      <c r="O642" s="201">
        <f t="shared" si="506"/>
        <v>0</v>
      </c>
      <c r="P642" s="235"/>
      <c r="Q642" s="234"/>
      <c r="R642" s="201">
        <f t="shared" si="507"/>
        <v>0</v>
      </c>
      <c r="S642" s="235"/>
      <c r="T642" s="234"/>
      <c r="U642" s="201">
        <f t="shared" si="508"/>
        <v>0</v>
      </c>
      <c r="V642" s="235"/>
      <c r="W642" s="234"/>
      <c r="X642" s="201">
        <f t="shared" si="509"/>
        <v>0</v>
      </c>
      <c r="Y642" s="254"/>
      <c r="Z642" s="234"/>
      <c r="AA642" s="201">
        <f t="shared" si="510"/>
        <v>0</v>
      </c>
      <c r="AB642" s="235"/>
      <c r="AC642" s="234"/>
      <c r="AD642" s="201">
        <f t="shared" si="511"/>
        <v>0</v>
      </c>
      <c r="AE642" s="235"/>
      <c r="AF642" s="234"/>
      <c r="AG642" s="201">
        <f t="shared" si="512"/>
        <v>0</v>
      </c>
      <c r="AH642" s="235"/>
      <c r="AI642" s="229"/>
      <c r="AJ642" s="204">
        <f>SUM(H641:H649,K641:K649,N641:N649,Q641:Q649,T641:T649,W641:W649,Z641:Z649,AC641:AC649,AF641:AF649)</f>
        <v>366000</v>
      </c>
    </row>
    <row r="643" spans="1:36">
      <c r="A643" s="359"/>
      <c r="B643" s="367"/>
      <c r="C643" s="361"/>
      <c r="D643" s="389"/>
      <c r="E643" s="365"/>
      <c r="F643" s="367"/>
      <c r="G643" s="222" t="s">
        <v>30</v>
      </c>
      <c r="H643" s="234"/>
      <c r="I643" s="201">
        <f t="shared" si="504"/>
        <v>0</v>
      </c>
      <c r="J643" s="235"/>
      <c r="K643" s="234"/>
      <c r="L643" s="201">
        <f t="shared" si="505"/>
        <v>0</v>
      </c>
      <c r="M643" s="235"/>
      <c r="N643" s="234">
        <v>44000</v>
      </c>
      <c r="O643" s="201">
        <f t="shared" si="506"/>
        <v>-1000</v>
      </c>
      <c r="P643" s="235">
        <v>45000</v>
      </c>
      <c r="Q643" s="234"/>
      <c r="R643" s="201">
        <f t="shared" si="507"/>
        <v>0</v>
      </c>
      <c r="S643" s="235"/>
      <c r="T643" s="234"/>
      <c r="U643" s="201">
        <f t="shared" si="508"/>
        <v>0</v>
      </c>
      <c r="V643" s="235"/>
      <c r="W643" s="234"/>
      <c r="X643" s="201">
        <f t="shared" si="509"/>
        <v>0</v>
      </c>
      <c r="Y643" s="254"/>
      <c r="Z643" s="234"/>
      <c r="AA643" s="201">
        <f t="shared" si="510"/>
        <v>0</v>
      </c>
      <c r="AB643" s="235"/>
      <c r="AC643" s="234"/>
      <c r="AD643" s="201">
        <f t="shared" si="511"/>
        <v>0</v>
      </c>
      <c r="AE643" s="235"/>
      <c r="AF643" s="234"/>
      <c r="AG643" s="201">
        <f t="shared" si="512"/>
        <v>0</v>
      </c>
      <c r="AH643" s="235"/>
      <c r="AI643" s="229"/>
      <c r="AJ643" s="205" t="s">
        <v>32</v>
      </c>
    </row>
    <row r="644" spans="1:36">
      <c r="A644" s="359"/>
      <c r="B644" s="367"/>
      <c r="C644" s="361"/>
      <c r="D644" s="389"/>
      <c r="E644" s="365"/>
      <c r="F644" s="367"/>
      <c r="G644" s="222" t="s">
        <v>31</v>
      </c>
      <c r="H644" s="234"/>
      <c r="I644" s="201">
        <f t="shared" si="504"/>
        <v>0</v>
      </c>
      <c r="J644" s="235"/>
      <c r="K644" s="234"/>
      <c r="L644" s="201">
        <f t="shared" si="505"/>
        <v>0</v>
      </c>
      <c r="M644" s="235"/>
      <c r="N644" s="234"/>
      <c r="O644" s="201">
        <f t="shared" si="506"/>
        <v>0</v>
      </c>
      <c r="P644" s="235"/>
      <c r="Q644" s="234"/>
      <c r="R644" s="201">
        <f t="shared" si="507"/>
        <v>0</v>
      </c>
      <c r="S644" s="235"/>
      <c r="T644" s="234">
        <v>22000</v>
      </c>
      <c r="U644" s="201">
        <f t="shared" si="508"/>
        <v>22000</v>
      </c>
      <c r="V644" s="235"/>
      <c r="W644" s="234"/>
      <c r="X644" s="201">
        <f t="shared" si="509"/>
        <v>0</v>
      </c>
      <c r="Y644" s="254"/>
      <c r="Z644" s="234"/>
      <c r="AA644" s="201">
        <f t="shared" si="510"/>
        <v>0</v>
      </c>
      <c r="AB644" s="235"/>
      <c r="AC644" s="234"/>
      <c r="AD644" s="201">
        <f t="shared" si="511"/>
        <v>0</v>
      </c>
      <c r="AE644" s="235"/>
      <c r="AF644" s="234"/>
      <c r="AG644" s="201">
        <f t="shared" si="512"/>
        <v>0</v>
      </c>
      <c r="AH644" s="235"/>
      <c r="AI644" s="229"/>
      <c r="AJ644" s="204">
        <f>SUM(I641:I649,L641:L649,O641:O649,R641:R649,U641:U649,X641:X649,AA641:AA649,AD641:AD649,AG641:AG649)</f>
        <v>321000</v>
      </c>
    </row>
    <row r="645" spans="1:36">
      <c r="A645" s="359"/>
      <c r="B645" s="367"/>
      <c r="C645" s="361"/>
      <c r="D645" s="389"/>
      <c r="E645" s="365"/>
      <c r="F645" s="367"/>
      <c r="G645" s="222" t="s">
        <v>33</v>
      </c>
      <c r="H645" s="234"/>
      <c r="I645" s="201">
        <f t="shared" si="504"/>
        <v>0</v>
      </c>
      <c r="J645" s="235"/>
      <c r="K645" s="234"/>
      <c r="L645" s="201">
        <f t="shared" si="505"/>
        <v>0</v>
      </c>
      <c r="M645" s="235"/>
      <c r="N645" s="234"/>
      <c r="O645" s="201">
        <f t="shared" si="506"/>
        <v>0</v>
      </c>
      <c r="P645" s="235"/>
      <c r="Q645" s="234"/>
      <c r="R645" s="201">
        <f t="shared" si="507"/>
        <v>0</v>
      </c>
      <c r="S645" s="235"/>
      <c r="T645" s="234"/>
      <c r="U645" s="201">
        <f t="shared" si="508"/>
        <v>0</v>
      </c>
      <c r="V645" s="235"/>
      <c r="W645" s="234"/>
      <c r="X645" s="201">
        <f t="shared" si="509"/>
        <v>0</v>
      </c>
      <c r="Y645" s="254"/>
      <c r="Z645" s="234"/>
      <c r="AA645" s="201">
        <f t="shared" si="510"/>
        <v>0</v>
      </c>
      <c r="AB645" s="235"/>
      <c r="AC645" s="234"/>
      <c r="AD645" s="201">
        <f t="shared" si="511"/>
        <v>0</v>
      </c>
      <c r="AE645" s="235"/>
      <c r="AF645" s="234"/>
      <c r="AG645" s="201">
        <f t="shared" si="512"/>
        <v>0</v>
      </c>
      <c r="AH645" s="235"/>
      <c r="AI645" s="229"/>
      <c r="AJ645" s="205" t="s">
        <v>36</v>
      </c>
    </row>
    <row r="646" spans="1:36">
      <c r="A646" s="359"/>
      <c r="B646" s="367"/>
      <c r="C646" s="361"/>
      <c r="D646" s="389"/>
      <c r="E646" s="365"/>
      <c r="F646" s="367"/>
      <c r="G646" s="222" t="s">
        <v>34</v>
      </c>
      <c r="H646" s="234"/>
      <c r="I646" s="201">
        <f t="shared" si="504"/>
        <v>0</v>
      </c>
      <c r="J646" s="235"/>
      <c r="K646" s="234"/>
      <c r="L646" s="201">
        <f t="shared" si="505"/>
        <v>0</v>
      </c>
      <c r="M646" s="235"/>
      <c r="N646" s="234"/>
      <c r="O646" s="201">
        <f t="shared" si="506"/>
        <v>0</v>
      </c>
      <c r="P646" s="235"/>
      <c r="Q646" s="234"/>
      <c r="R646" s="201">
        <f t="shared" si="507"/>
        <v>0</v>
      </c>
      <c r="S646" s="235"/>
      <c r="T646" s="234"/>
      <c r="U646" s="201">
        <f t="shared" si="508"/>
        <v>0</v>
      </c>
      <c r="V646" s="235"/>
      <c r="W646" s="234">
        <v>300000</v>
      </c>
      <c r="X646" s="201">
        <f t="shared" si="509"/>
        <v>300000</v>
      </c>
      <c r="Y646" s="254"/>
      <c r="Z646" s="234"/>
      <c r="AA646" s="201">
        <f t="shared" si="510"/>
        <v>0</v>
      </c>
      <c r="AB646" s="235"/>
      <c r="AC646" s="234"/>
      <c r="AD646" s="201">
        <f t="shared" si="511"/>
        <v>0</v>
      </c>
      <c r="AE646" s="235"/>
      <c r="AF646" s="234"/>
      <c r="AG646" s="201">
        <f t="shared" si="512"/>
        <v>0</v>
      </c>
      <c r="AH646" s="235"/>
      <c r="AI646" s="229"/>
      <c r="AJ646" s="204">
        <f>SUM(J641:J649,M641:M649,P641:P649,S641:S649,V641:V649,Y641:Y649,AB641:AB649,AE641:AE649,AH641:AH649)</f>
        <v>45000</v>
      </c>
    </row>
    <row r="647" spans="1:36">
      <c r="A647" s="359"/>
      <c r="B647" s="367"/>
      <c r="C647" s="361"/>
      <c r="D647" s="389"/>
      <c r="E647" s="365"/>
      <c r="F647" s="367"/>
      <c r="G647" s="222" t="s">
        <v>35</v>
      </c>
      <c r="H647" s="234"/>
      <c r="I647" s="201">
        <f t="shared" si="504"/>
        <v>0</v>
      </c>
      <c r="J647" s="235"/>
      <c r="K647" s="234"/>
      <c r="L647" s="201">
        <f t="shared" si="505"/>
        <v>0</v>
      </c>
      <c r="M647" s="235"/>
      <c r="N647" s="234"/>
      <c r="O647" s="201">
        <f t="shared" si="506"/>
        <v>0</v>
      </c>
      <c r="P647" s="235"/>
      <c r="Q647" s="234"/>
      <c r="R647" s="201">
        <f t="shared" si="507"/>
        <v>0</v>
      </c>
      <c r="S647" s="235"/>
      <c r="T647" s="234"/>
      <c r="U647" s="201">
        <f t="shared" si="508"/>
        <v>0</v>
      </c>
      <c r="V647" s="235"/>
      <c r="W647" s="234"/>
      <c r="X647" s="201">
        <f t="shared" si="509"/>
        <v>0</v>
      </c>
      <c r="Y647" s="254"/>
      <c r="Z647" s="234"/>
      <c r="AA647" s="201">
        <f t="shared" si="510"/>
        <v>0</v>
      </c>
      <c r="AB647" s="235"/>
      <c r="AC647" s="234"/>
      <c r="AD647" s="201">
        <f t="shared" si="511"/>
        <v>0</v>
      </c>
      <c r="AE647" s="235"/>
      <c r="AF647" s="234"/>
      <c r="AG647" s="201">
        <f t="shared" si="512"/>
        <v>0</v>
      </c>
      <c r="AH647" s="235"/>
      <c r="AI647" s="229"/>
      <c r="AJ647" s="205" t="s">
        <v>40</v>
      </c>
    </row>
    <row r="648" spans="1:36">
      <c r="A648" s="359"/>
      <c r="B648" s="367"/>
      <c r="C648" s="361"/>
      <c r="D648" s="389"/>
      <c r="E648" s="365"/>
      <c r="F648" s="367"/>
      <c r="G648" s="222" t="s">
        <v>37</v>
      </c>
      <c r="H648" s="234"/>
      <c r="I648" s="201">
        <f t="shared" si="504"/>
        <v>0</v>
      </c>
      <c r="J648" s="235"/>
      <c r="K648" s="234"/>
      <c r="L648" s="201">
        <f t="shared" si="505"/>
        <v>0</v>
      </c>
      <c r="M648" s="235"/>
      <c r="N648" s="234"/>
      <c r="O648" s="201">
        <f t="shared" si="506"/>
        <v>0</v>
      </c>
      <c r="P648" s="235"/>
      <c r="Q648" s="234"/>
      <c r="R648" s="201">
        <f t="shared" si="507"/>
        <v>0</v>
      </c>
      <c r="S648" s="235"/>
      <c r="T648" s="234"/>
      <c r="U648" s="201">
        <f t="shared" si="508"/>
        <v>0</v>
      </c>
      <c r="V648" s="235"/>
      <c r="W648" s="234"/>
      <c r="X648" s="201">
        <f t="shared" si="509"/>
        <v>0</v>
      </c>
      <c r="Y648" s="254"/>
      <c r="Z648" s="234"/>
      <c r="AA648" s="201">
        <f t="shared" si="510"/>
        <v>0</v>
      </c>
      <c r="AB648" s="235"/>
      <c r="AC648" s="234"/>
      <c r="AD648" s="201">
        <f t="shared" si="511"/>
        <v>0</v>
      </c>
      <c r="AE648" s="235"/>
      <c r="AF648" s="234"/>
      <c r="AG648" s="201">
        <f t="shared" si="512"/>
        <v>0</v>
      </c>
      <c r="AH648" s="235"/>
      <c r="AI648" s="229"/>
      <c r="AJ648" s="206">
        <f>AJ646/AJ642</f>
        <v>0.12295081967213115</v>
      </c>
    </row>
    <row r="649" spans="1:36" ht="15.75" thickBot="1">
      <c r="A649" s="360"/>
      <c r="B649" s="368"/>
      <c r="C649" s="362"/>
      <c r="D649" s="405"/>
      <c r="E649" s="366"/>
      <c r="F649" s="368"/>
      <c r="G649" s="223" t="s">
        <v>38</v>
      </c>
      <c r="H649" s="236"/>
      <c r="I649" s="207">
        <f t="shared" si="504"/>
        <v>0</v>
      </c>
      <c r="J649" s="237"/>
      <c r="K649" s="236"/>
      <c r="L649" s="207">
        <f t="shared" si="505"/>
        <v>0</v>
      </c>
      <c r="M649" s="237"/>
      <c r="N649" s="236"/>
      <c r="O649" s="207">
        <f t="shared" si="506"/>
        <v>0</v>
      </c>
      <c r="P649" s="237"/>
      <c r="Q649" s="236"/>
      <c r="R649" s="207">
        <f t="shared" si="507"/>
        <v>0</v>
      </c>
      <c r="S649" s="237"/>
      <c r="T649" s="236"/>
      <c r="U649" s="207">
        <f t="shared" si="508"/>
        <v>0</v>
      </c>
      <c r="V649" s="237"/>
      <c r="W649" s="236"/>
      <c r="X649" s="207">
        <f t="shared" si="509"/>
        <v>0</v>
      </c>
      <c r="Y649" s="255"/>
      <c r="Z649" s="236"/>
      <c r="AA649" s="207">
        <f t="shared" si="510"/>
        <v>0</v>
      </c>
      <c r="AB649" s="237"/>
      <c r="AC649" s="236"/>
      <c r="AD649" s="207">
        <f t="shared" si="511"/>
        <v>0</v>
      </c>
      <c r="AE649" s="237"/>
      <c r="AF649" s="236"/>
      <c r="AG649" s="207">
        <f t="shared" si="512"/>
        <v>0</v>
      </c>
      <c r="AH649" s="237"/>
      <c r="AI649" s="230"/>
      <c r="AJ649" s="208"/>
    </row>
    <row r="650" spans="1:36" ht="11.25" customHeight="1">
      <c r="A650" s="353" t="s">
        <v>17</v>
      </c>
      <c r="B650" s="355" t="s">
        <v>13</v>
      </c>
      <c r="C650" s="355" t="s">
        <v>14</v>
      </c>
      <c r="D650" s="355" t="s">
        <v>157</v>
      </c>
      <c r="E650" s="355" t="s">
        <v>16</v>
      </c>
      <c r="F650" s="347" t="s">
        <v>17</v>
      </c>
      <c r="G650" s="357" t="s">
        <v>18</v>
      </c>
      <c r="H650" s="351" t="s">
        <v>19</v>
      </c>
      <c r="I650" s="347" t="s">
        <v>20</v>
      </c>
      <c r="J650" s="349" t="s">
        <v>21</v>
      </c>
      <c r="K650" s="351" t="s">
        <v>19</v>
      </c>
      <c r="L650" s="347" t="s">
        <v>20</v>
      </c>
      <c r="M650" s="349" t="s">
        <v>21</v>
      </c>
      <c r="N650" s="351" t="s">
        <v>19</v>
      </c>
      <c r="O650" s="347" t="s">
        <v>20</v>
      </c>
      <c r="P650" s="349" t="s">
        <v>21</v>
      </c>
      <c r="Q650" s="351" t="s">
        <v>19</v>
      </c>
      <c r="R650" s="347" t="s">
        <v>20</v>
      </c>
      <c r="S650" s="349" t="s">
        <v>21</v>
      </c>
      <c r="T650" s="351" t="s">
        <v>19</v>
      </c>
      <c r="U650" s="347" t="s">
        <v>20</v>
      </c>
      <c r="V650" s="349" t="s">
        <v>21</v>
      </c>
      <c r="W650" s="351" t="s">
        <v>19</v>
      </c>
      <c r="X650" s="347" t="s">
        <v>20</v>
      </c>
      <c r="Y650" s="369" t="s">
        <v>21</v>
      </c>
      <c r="Z650" s="351" t="s">
        <v>19</v>
      </c>
      <c r="AA650" s="347" t="s">
        <v>20</v>
      </c>
      <c r="AB650" s="349" t="s">
        <v>21</v>
      </c>
      <c r="AC650" s="351" t="s">
        <v>19</v>
      </c>
      <c r="AD650" s="347" t="s">
        <v>20</v>
      </c>
      <c r="AE650" s="349" t="s">
        <v>21</v>
      </c>
      <c r="AF650" s="351" t="s">
        <v>19</v>
      </c>
      <c r="AG650" s="347" t="s">
        <v>20</v>
      </c>
      <c r="AH650" s="349" t="s">
        <v>21</v>
      </c>
      <c r="AI650" s="371" t="s">
        <v>19</v>
      </c>
      <c r="AJ650" s="379" t="s">
        <v>22</v>
      </c>
    </row>
    <row r="651" spans="1:36" ht="25.5" customHeight="1">
      <c r="A651" s="354"/>
      <c r="B651" s="356"/>
      <c r="C651" s="356"/>
      <c r="D651" s="356"/>
      <c r="E651" s="356"/>
      <c r="F651" s="348"/>
      <c r="G651" s="358"/>
      <c r="H651" s="352"/>
      <c r="I651" s="348"/>
      <c r="J651" s="350"/>
      <c r="K651" s="352"/>
      <c r="L651" s="348"/>
      <c r="M651" s="350"/>
      <c r="N651" s="352"/>
      <c r="O651" s="348"/>
      <c r="P651" s="350"/>
      <c r="Q651" s="352"/>
      <c r="R651" s="348"/>
      <c r="S651" s="350"/>
      <c r="T651" s="352"/>
      <c r="U651" s="348"/>
      <c r="V651" s="350"/>
      <c r="W651" s="352"/>
      <c r="X651" s="348"/>
      <c r="Y651" s="370"/>
      <c r="Z651" s="352"/>
      <c r="AA651" s="348"/>
      <c r="AB651" s="350"/>
      <c r="AC651" s="352"/>
      <c r="AD651" s="348"/>
      <c r="AE651" s="350"/>
      <c r="AF651" s="352"/>
      <c r="AG651" s="348"/>
      <c r="AH651" s="350"/>
      <c r="AI651" s="372"/>
      <c r="AJ651" s="380"/>
    </row>
    <row r="652" spans="1:36" ht="14.45" customHeight="1">
      <c r="A652" s="359" t="s">
        <v>321</v>
      </c>
      <c r="B652" s="367" t="s">
        <v>322</v>
      </c>
      <c r="C652" s="361">
        <v>2479</v>
      </c>
      <c r="D652" s="363" t="s">
        <v>323</v>
      </c>
      <c r="E652" s="365" t="s">
        <v>324</v>
      </c>
      <c r="F652" s="367" t="s">
        <v>321</v>
      </c>
      <c r="G652" s="222" t="s">
        <v>27</v>
      </c>
      <c r="H652" s="234"/>
      <c r="I652" s="201">
        <f t="shared" ref="I652:I660" si="513">H652-J652</f>
        <v>0</v>
      </c>
      <c r="J652" s="235"/>
      <c r="K652" s="234"/>
      <c r="L652" s="201">
        <f t="shared" ref="L652:L660" si="514">K652-M652</f>
        <v>0</v>
      </c>
      <c r="M652" s="235"/>
      <c r="N652" s="234"/>
      <c r="O652" s="201">
        <f t="shared" ref="O652:O660" si="515">N652-P652</f>
        <v>0</v>
      </c>
      <c r="P652" s="235"/>
      <c r="Q652" s="234"/>
      <c r="R652" s="201">
        <f t="shared" ref="R652:R660" si="516">SUM(Q652)</f>
        <v>0</v>
      </c>
      <c r="S652" s="235"/>
      <c r="T652" s="234"/>
      <c r="U652" s="201">
        <f t="shared" ref="U652:U660" si="517">T652-V652</f>
        <v>0</v>
      </c>
      <c r="V652" s="235"/>
      <c r="W652" s="234"/>
      <c r="X652" s="201">
        <f t="shared" ref="X652:X660" si="518">W652-Y652</f>
        <v>0</v>
      </c>
      <c r="Y652" s="254"/>
      <c r="Z652" s="234"/>
      <c r="AA652" s="201">
        <f t="shared" ref="AA652:AA660" si="519">Z652-AB652</f>
        <v>0</v>
      </c>
      <c r="AB652" s="235"/>
      <c r="AC652" s="234"/>
      <c r="AD652" s="201">
        <f t="shared" ref="AD652:AD660" si="520">AC652-AE652</f>
        <v>0</v>
      </c>
      <c r="AE652" s="235"/>
      <c r="AF652" s="234"/>
      <c r="AG652" s="201">
        <f t="shared" ref="AG652:AG660" si="521">AF652-AH652</f>
        <v>0</v>
      </c>
      <c r="AH652" s="235"/>
      <c r="AI652" s="229"/>
      <c r="AJ652" s="203" t="s">
        <v>28</v>
      </c>
    </row>
    <row r="653" spans="1:36" ht="13.5" customHeight="1">
      <c r="A653" s="359"/>
      <c r="B653" s="367"/>
      <c r="C653" s="361"/>
      <c r="D653" s="363"/>
      <c r="E653" s="365"/>
      <c r="F653" s="367"/>
      <c r="G653" s="222" t="s">
        <v>29</v>
      </c>
      <c r="H653" s="234"/>
      <c r="I653" s="201">
        <f t="shared" si="513"/>
        <v>0</v>
      </c>
      <c r="J653" s="235"/>
      <c r="K653" s="234"/>
      <c r="L653" s="201">
        <f t="shared" si="514"/>
        <v>0</v>
      </c>
      <c r="M653" s="235"/>
      <c r="N653" s="234"/>
      <c r="O653" s="201">
        <f t="shared" si="515"/>
        <v>0</v>
      </c>
      <c r="P653" s="235"/>
      <c r="Q653" s="234"/>
      <c r="R653" s="201">
        <f t="shared" si="516"/>
        <v>0</v>
      </c>
      <c r="S653" s="235"/>
      <c r="T653" s="234"/>
      <c r="U653" s="201">
        <f t="shared" si="517"/>
        <v>0</v>
      </c>
      <c r="V653" s="235"/>
      <c r="W653" s="234"/>
      <c r="X653" s="201">
        <f t="shared" si="518"/>
        <v>0</v>
      </c>
      <c r="Y653" s="254"/>
      <c r="Z653" s="234"/>
      <c r="AA653" s="201">
        <f t="shared" si="519"/>
        <v>0</v>
      </c>
      <c r="AB653" s="235"/>
      <c r="AC653" s="234"/>
      <c r="AD653" s="201">
        <f t="shared" si="520"/>
        <v>0</v>
      </c>
      <c r="AE653" s="235"/>
      <c r="AF653" s="234"/>
      <c r="AG653" s="201">
        <f t="shared" si="521"/>
        <v>0</v>
      </c>
      <c r="AH653" s="235"/>
      <c r="AI653" s="229"/>
      <c r="AJ653" s="204">
        <f>SUM(H652:H660,K652:K660,N652:N660,Q652:Q660,T652:T660,W652:W660,Z652:Z660,AC652:AC660,AF652:AF660)</f>
        <v>880213</v>
      </c>
    </row>
    <row r="654" spans="1:36" ht="15.75" customHeight="1">
      <c r="A654" s="359"/>
      <c r="B654" s="367"/>
      <c r="C654" s="361"/>
      <c r="D654" s="363"/>
      <c r="E654" s="365"/>
      <c r="F654" s="367"/>
      <c r="G654" s="222" t="s">
        <v>30</v>
      </c>
      <c r="H654" s="234"/>
      <c r="I654" s="201">
        <f t="shared" si="513"/>
        <v>0</v>
      </c>
      <c r="J654" s="235"/>
      <c r="K654" s="234"/>
      <c r="L654" s="201">
        <f t="shared" si="514"/>
        <v>0</v>
      </c>
      <c r="M654" s="235"/>
      <c r="N654" s="234"/>
      <c r="O654" s="201">
        <f t="shared" si="515"/>
        <v>0</v>
      </c>
      <c r="P654" s="235"/>
      <c r="Q654" s="234"/>
      <c r="R654" s="201">
        <f>SUM(Q654)</f>
        <v>0</v>
      </c>
      <c r="S654" s="235"/>
      <c r="T654" s="234">
        <v>56000</v>
      </c>
      <c r="U654" s="201">
        <f t="shared" si="517"/>
        <v>56000</v>
      </c>
      <c r="V654" s="235"/>
      <c r="W654" s="234"/>
      <c r="X654" s="201">
        <f t="shared" si="518"/>
        <v>0</v>
      </c>
      <c r="Y654" s="254"/>
      <c r="Z654" s="234"/>
      <c r="AA654" s="201">
        <f t="shared" si="519"/>
        <v>0</v>
      </c>
      <c r="AB654" s="235"/>
      <c r="AC654" s="234"/>
      <c r="AD654" s="201">
        <f t="shared" si="520"/>
        <v>0</v>
      </c>
      <c r="AE654" s="235"/>
      <c r="AF654" s="234"/>
      <c r="AG654" s="201">
        <f t="shared" si="521"/>
        <v>0</v>
      </c>
      <c r="AH654" s="235"/>
      <c r="AI654" s="229"/>
      <c r="AJ654" s="205" t="s">
        <v>32</v>
      </c>
    </row>
    <row r="655" spans="1:36" ht="13.5" customHeight="1">
      <c r="A655" s="359"/>
      <c r="B655" s="367"/>
      <c r="C655" s="361"/>
      <c r="D655" s="363"/>
      <c r="E655" s="365"/>
      <c r="F655" s="367"/>
      <c r="G655" s="222" t="s">
        <v>31</v>
      </c>
      <c r="H655" s="234"/>
      <c r="I655" s="201">
        <f t="shared" si="513"/>
        <v>0</v>
      </c>
      <c r="J655" s="235"/>
      <c r="K655" s="234"/>
      <c r="L655" s="201">
        <f t="shared" si="514"/>
        <v>0</v>
      </c>
      <c r="M655" s="235"/>
      <c r="N655" s="234"/>
      <c r="O655" s="201">
        <f t="shared" si="515"/>
        <v>0</v>
      </c>
      <c r="P655" s="235"/>
      <c r="Q655" s="234"/>
      <c r="R655" s="201">
        <f t="shared" si="516"/>
        <v>0</v>
      </c>
      <c r="S655" s="235"/>
      <c r="T655" s="234">
        <v>12000</v>
      </c>
      <c r="U655" s="201">
        <f t="shared" si="517"/>
        <v>12000</v>
      </c>
      <c r="V655" s="235"/>
      <c r="W655" s="234"/>
      <c r="X655" s="201">
        <f t="shared" si="518"/>
        <v>0</v>
      </c>
      <c r="Y655" s="254"/>
      <c r="Z655" s="234"/>
      <c r="AA655" s="201">
        <f t="shared" si="519"/>
        <v>0</v>
      </c>
      <c r="AB655" s="235"/>
      <c r="AC655" s="234"/>
      <c r="AD655" s="201">
        <f t="shared" si="520"/>
        <v>0</v>
      </c>
      <c r="AE655" s="235"/>
      <c r="AF655" s="234"/>
      <c r="AG655" s="201">
        <f t="shared" si="521"/>
        <v>0</v>
      </c>
      <c r="AH655" s="235"/>
      <c r="AI655" s="229"/>
      <c r="AJ655" s="204">
        <f>SUM(I652:I660,L652:L660,O652:O660,R652:R660,U652:U660,X652:X660,AA652:AA660,AD652:AD660,AG652:AG660)</f>
        <v>880213</v>
      </c>
    </row>
    <row r="656" spans="1:36" ht="13.5" customHeight="1">
      <c r="A656" s="359"/>
      <c r="B656" s="367"/>
      <c r="C656" s="361"/>
      <c r="D656" s="363"/>
      <c r="E656" s="365"/>
      <c r="F656" s="367"/>
      <c r="G656" s="222" t="s">
        <v>33</v>
      </c>
      <c r="H656" s="234"/>
      <c r="I656" s="201">
        <f t="shared" si="513"/>
        <v>0</v>
      </c>
      <c r="J656" s="235"/>
      <c r="K656" s="234"/>
      <c r="L656" s="201">
        <f t="shared" si="514"/>
        <v>0</v>
      </c>
      <c r="M656" s="235"/>
      <c r="N656" s="234"/>
      <c r="O656" s="201">
        <f t="shared" si="515"/>
        <v>0</v>
      </c>
      <c r="P656" s="235"/>
      <c r="Q656" s="234"/>
      <c r="R656" s="201">
        <f t="shared" si="516"/>
        <v>0</v>
      </c>
      <c r="S656" s="235"/>
      <c r="T656" s="234"/>
      <c r="U656" s="201">
        <f t="shared" si="517"/>
        <v>0</v>
      </c>
      <c r="V656" s="235"/>
      <c r="W656" s="234"/>
      <c r="X656" s="201">
        <f t="shared" si="518"/>
        <v>0</v>
      </c>
      <c r="Y656" s="254"/>
      <c r="Z656" s="234"/>
      <c r="AA656" s="201">
        <f t="shared" si="519"/>
        <v>0</v>
      </c>
      <c r="AB656" s="235"/>
      <c r="AC656" s="234"/>
      <c r="AD656" s="201">
        <f t="shared" si="520"/>
        <v>0</v>
      </c>
      <c r="AE656" s="235"/>
      <c r="AF656" s="234"/>
      <c r="AG656" s="201">
        <f t="shared" si="521"/>
        <v>0</v>
      </c>
      <c r="AH656" s="235"/>
      <c r="AI656" s="229"/>
      <c r="AJ656" s="205" t="s">
        <v>36</v>
      </c>
    </row>
    <row r="657" spans="1:36" ht="13.5" customHeight="1">
      <c r="A657" s="359"/>
      <c r="B657" s="367"/>
      <c r="C657" s="361"/>
      <c r="D657" s="363"/>
      <c r="E657" s="365"/>
      <c r="F657" s="367"/>
      <c r="G657" s="222" t="s">
        <v>34</v>
      </c>
      <c r="H657" s="234"/>
      <c r="I657" s="201">
        <f t="shared" si="513"/>
        <v>0</v>
      </c>
      <c r="J657" s="235"/>
      <c r="K657" s="234"/>
      <c r="L657" s="201">
        <f t="shared" si="514"/>
        <v>0</v>
      </c>
      <c r="M657" s="235"/>
      <c r="N657" s="234"/>
      <c r="O657" s="201">
        <f t="shared" si="515"/>
        <v>0</v>
      </c>
      <c r="P657" s="235"/>
      <c r="Q657" s="234"/>
      <c r="R657" s="201">
        <f t="shared" si="516"/>
        <v>0</v>
      </c>
      <c r="S657" s="235"/>
      <c r="T657" s="234"/>
      <c r="U657" s="201">
        <f t="shared" si="517"/>
        <v>0</v>
      </c>
      <c r="V657" s="235"/>
      <c r="W657" s="234">
        <v>812213</v>
      </c>
      <c r="X657" s="201">
        <f t="shared" si="518"/>
        <v>812213</v>
      </c>
      <c r="Y657" s="254"/>
      <c r="Z657" s="234"/>
      <c r="AA657" s="201">
        <f t="shared" si="519"/>
        <v>0</v>
      </c>
      <c r="AB657" s="235"/>
      <c r="AC657" s="234"/>
      <c r="AD657" s="201">
        <f t="shared" si="520"/>
        <v>0</v>
      </c>
      <c r="AE657" s="235"/>
      <c r="AF657" s="234"/>
      <c r="AG657" s="201">
        <f t="shared" si="521"/>
        <v>0</v>
      </c>
      <c r="AH657" s="235"/>
      <c r="AI657" s="229"/>
      <c r="AJ657" s="204">
        <f>SUM(J652:J660,M652:M660,P652:P660,S652:S660,V652:V660,Y652:Y660,AB652:AB660,AE652:AE660,AH652:AH660)</f>
        <v>0</v>
      </c>
    </row>
    <row r="658" spans="1:36" ht="13.5" customHeight="1">
      <c r="A658" s="359"/>
      <c r="B658" s="367"/>
      <c r="C658" s="361"/>
      <c r="D658" s="363"/>
      <c r="E658" s="365"/>
      <c r="F658" s="367"/>
      <c r="G658" s="222" t="s">
        <v>35</v>
      </c>
      <c r="H658" s="234"/>
      <c r="I658" s="201">
        <f t="shared" si="513"/>
        <v>0</v>
      </c>
      <c r="J658" s="235"/>
      <c r="K658" s="234"/>
      <c r="L658" s="201">
        <f t="shared" si="514"/>
        <v>0</v>
      </c>
      <c r="M658" s="235"/>
      <c r="N658" s="234"/>
      <c r="O658" s="201">
        <f t="shared" si="515"/>
        <v>0</v>
      </c>
      <c r="P658" s="235"/>
      <c r="Q658" s="234"/>
      <c r="R658" s="201">
        <f t="shared" si="516"/>
        <v>0</v>
      </c>
      <c r="S658" s="235"/>
      <c r="T658" s="234"/>
      <c r="U658" s="201">
        <f t="shared" si="517"/>
        <v>0</v>
      </c>
      <c r="V658" s="235"/>
      <c r="W658" s="234"/>
      <c r="X658" s="201">
        <f t="shared" si="518"/>
        <v>0</v>
      </c>
      <c r="Y658" s="254"/>
      <c r="Z658" s="234"/>
      <c r="AA658" s="201">
        <f t="shared" si="519"/>
        <v>0</v>
      </c>
      <c r="AB658" s="235"/>
      <c r="AC658" s="234"/>
      <c r="AD658" s="201">
        <f t="shared" si="520"/>
        <v>0</v>
      </c>
      <c r="AE658" s="235"/>
      <c r="AF658" s="234"/>
      <c r="AG658" s="201">
        <f t="shared" si="521"/>
        <v>0</v>
      </c>
      <c r="AH658" s="235"/>
      <c r="AI658" s="229"/>
      <c r="AJ658" s="205" t="s">
        <v>40</v>
      </c>
    </row>
    <row r="659" spans="1:36" ht="13.5" customHeight="1">
      <c r="A659" s="359"/>
      <c r="B659" s="367"/>
      <c r="C659" s="361"/>
      <c r="D659" s="363"/>
      <c r="E659" s="365"/>
      <c r="F659" s="367"/>
      <c r="G659" s="222" t="s">
        <v>37</v>
      </c>
      <c r="H659" s="234"/>
      <c r="I659" s="201">
        <f t="shared" si="513"/>
        <v>0</v>
      </c>
      <c r="J659" s="235"/>
      <c r="K659" s="234"/>
      <c r="L659" s="201">
        <f t="shared" si="514"/>
        <v>0</v>
      </c>
      <c r="M659" s="235"/>
      <c r="N659" s="234"/>
      <c r="O659" s="201">
        <f t="shared" si="515"/>
        <v>0</v>
      </c>
      <c r="P659" s="235"/>
      <c r="Q659" s="234"/>
      <c r="R659" s="201">
        <f t="shared" si="516"/>
        <v>0</v>
      </c>
      <c r="S659" s="235"/>
      <c r="T659" s="234"/>
      <c r="U659" s="201">
        <f t="shared" si="517"/>
        <v>0</v>
      </c>
      <c r="V659" s="235"/>
      <c r="W659" s="234"/>
      <c r="X659" s="201">
        <f t="shared" si="518"/>
        <v>0</v>
      </c>
      <c r="Y659" s="254"/>
      <c r="Z659" s="234"/>
      <c r="AA659" s="201">
        <f t="shared" si="519"/>
        <v>0</v>
      </c>
      <c r="AB659" s="235"/>
      <c r="AC659" s="234"/>
      <c r="AD659" s="201">
        <f t="shared" si="520"/>
        <v>0</v>
      </c>
      <c r="AE659" s="235"/>
      <c r="AF659" s="234"/>
      <c r="AG659" s="201">
        <f t="shared" si="521"/>
        <v>0</v>
      </c>
      <c r="AH659" s="235"/>
      <c r="AI659" s="229"/>
      <c r="AJ659" s="206">
        <f>AJ657/AJ653</f>
        <v>0</v>
      </c>
    </row>
    <row r="660" spans="1:36" ht="13.5" customHeight="1" thickBot="1">
      <c r="A660" s="360"/>
      <c r="B660" s="368"/>
      <c r="C660" s="362"/>
      <c r="D660" s="364"/>
      <c r="E660" s="366"/>
      <c r="F660" s="368"/>
      <c r="G660" s="223" t="s">
        <v>38</v>
      </c>
      <c r="H660" s="236"/>
      <c r="I660" s="207">
        <f t="shared" si="513"/>
        <v>0</v>
      </c>
      <c r="J660" s="237"/>
      <c r="K660" s="236"/>
      <c r="L660" s="207">
        <f t="shared" si="514"/>
        <v>0</v>
      </c>
      <c r="M660" s="237"/>
      <c r="N660" s="236"/>
      <c r="O660" s="207">
        <f t="shared" si="515"/>
        <v>0</v>
      </c>
      <c r="P660" s="237"/>
      <c r="Q660" s="236"/>
      <c r="R660" s="207">
        <f t="shared" si="516"/>
        <v>0</v>
      </c>
      <c r="S660" s="237"/>
      <c r="T660" s="236"/>
      <c r="U660" s="207">
        <f t="shared" si="517"/>
        <v>0</v>
      </c>
      <c r="V660" s="237"/>
      <c r="W660" s="236"/>
      <c r="X660" s="207">
        <f t="shared" si="518"/>
        <v>0</v>
      </c>
      <c r="Y660" s="255"/>
      <c r="Z660" s="236"/>
      <c r="AA660" s="207">
        <f t="shared" si="519"/>
        <v>0</v>
      </c>
      <c r="AB660" s="237"/>
      <c r="AC660" s="236"/>
      <c r="AD660" s="207">
        <f t="shared" si="520"/>
        <v>0</v>
      </c>
      <c r="AE660" s="237"/>
      <c r="AF660" s="236"/>
      <c r="AG660" s="207">
        <f t="shared" si="521"/>
        <v>0</v>
      </c>
      <c r="AH660" s="237"/>
      <c r="AI660" s="230"/>
      <c r="AJ660" s="208"/>
    </row>
    <row r="661" spans="1:36" ht="15" customHeight="1">
      <c r="A661" s="353" t="s">
        <v>17</v>
      </c>
      <c r="B661" s="355" t="s">
        <v>13</v>
      </c>
      <c r="C661" s="355" t="s">
        <v>14</v>
      </c>
      <c r="D661" s="355" t="s">
        <v>157</v>
      </c>
      <c r="E661" s="355" t="s">
        <v>16</v>
      </c>
      <c r="F661" s="347" t="s">
        <v>17</v>
      </c>
      <c r="G661" s="357" t="s">
        <v>18</v>
      </c>
      <c r="H661" s="351" t="s">
        <v>19</v>
      </c>
      <c r="I661" s="347" t="s">
        <v>20</v>
      </c>
      <c r="J661" s="394" t="s">
        <v>21</v>
      </c>
      <c r="K661" s="401" t="s">
        <v>19</v>
      </c>
      <c r="L661" s="347" t="s">
        <v>20</v>
      </c>
      <c r="M661" s="394" t="s">
        <v>21</v>
      </c>
      <c r="N661" s="401" t="s">
        <v>19</v>
      </c>
      <c r="O661" s="347" t="s">
        <v>20</v>
      </c>
      <c r="P661" s="394" t="s">
        <v>21</v>
      </c>
      <c r="Q661" s="401" t="s">
        <v>19</v>
      </c>
      <c r="R661" s="347" t="s">
        <v>20</v>
      </c>
      <c r="S661" s="394" t="s">
        <v>21</v>
      </c>
      <c r="T661" s="401" t="s">
        <v>19</v>
      </c>
      <c r="U661" s="347" t="s">
        <v>20</v>
      </c>
      <c r="V661" s="394" t="s">
        <v>21</v>
      </c>
      <c r="W661" s="401" t="s">
        <v>19</v>
      </c>
      <c r="X661" s="347" t="s">
        <v>20</v>
      </c>
      <c r="Y661" s="406" t="s">
        <v>21</v>
      </c>
      <c r="Z661" s="401" t="s">
        <v>19</v>
      </c>
      <c r="AA661" s="347" t="s">
        <v>20</v>
      </c>
      <c r="AB661" s="394" t="s">
        <v>21</v>
      </c>
      <c r="AC661" s="401" t="s">
        <v>19</v>
      </c>
      <c r="AD661" s="347" t="s">
        <v>20</v>
      </c>
      <c r="AE661" s="394" t="s">
        <v>21</v>
      </c>
      <c r="AF661" s="401" t="s">
        <v>19</v>
      </c>
      <c r="AG661" s="347" t="s">
        <v>20</v>
      </c>
      <c r="AH661" s="394" t="s">
        <v>21</v>
      </c>
      <c r="AI661" s="403" t="s">
        <v>19</v>
      </c>
      <c r="AJ661" s="379" t="s">
        <v>22</v>
      </c>
    </row>
    <row r="662" spans="1:36" ht="15" customHeight="1">
      <c r="A662" s="354"/>
      <c r="B662" s="356"/>
      <c r="C662" s="356"/>
      <c r="D662" s="356"/>
      <c r="E662" s="356"/>
      <c r="F662" s="348"/>
      <c r="G662" s="358"/>
      <c r="H662" s="352"/>
      <c r="I662" s="348"/>
      <c r="J662" s="395"/>
      <c r="K662" s="402"/>
      <c r="L662" s="348"/>
      <c r="M662" s="395"/>
      <c r="N662" s="402"/>
      <c r="O662" s="348"/>
      <c r="P662" s="395"/>
      <c r="Q662" s="402"/>
      <c r="R662" s="348"/>
      <c r="S662" s="395"/>
      <c r="T662" s="402"/>
      <c r="U662" s="348"/>
      <c r="V662" s="395"/>
      <c r="W662" s="402"/>
      <c r="X662" s="348"/>
      <c r="Y662" s="407"/>
      <c r="Z662" s="402"/>
      <c r="AA662" s="348"/>
      <c r="AB662" s="395"/>
      <c r="AC662" s="402"/>
      <c r="AD662" s="348"/>
      <c r="AE662" s="395"/>
      <c r="AF662" s="402"/>
      <c r="AG662" s="348"/>
      <c r="AH662" s="395"/>
      <c r="AI662" s="404"/>
      <c r="AJ662" s="380"/>
    </row>
    <row r="663" spans="1:36" ht="15" customHeight="1">
      <c r="A663" s="359" t="s">
        <v>195</v>
      </c>
      <c r="B663" s="367" t="s">
        <v>325</v>
      </c>
      <c r="C663" s="361">
        <v>1808</v>
      </c>
      <c r="D663" s="389" t="s">
        <v>326</v>
      </c>
      <c r="E663" s="365" t="s">
        <v>327</v>
      </c>
      <c r="F663" s="367" t="s">
        <v>195</v>
      </c>
      <c r="G663" s="222" t="s">
        <v>27</v>
      </c>
      <c r="H663" s="234"/>
      <c r="I663" s="201">
        <f t="shared" ref="I663:I671" si="522">H663-J663</f>
        <v>0</v>
      </c>
      <c r="J663" s="235"/>
      <c r="K663" s="234"/>
      <c r="L663" s="201">
        <f t="shared" ref="L663:L671" si="523">K663-M663</f>
        <v>0</v>
      </c>
      <c r="M663" s="235"/>
      <c r="N663" s="234"/>
      <c r="O663" s="201">
        <f>N663-P663</f>
        <v>0</v>
      </c>
      <c r="P663" s="235"/>
      <c r="Q663" s="234"/>
      <c r="R663" s="201">
        <f t="shared" ref="R663:R671" si="524">Q663-S663</f>
        <v>0</v>
      </c>
      <c r="S663" s="235"/>
      <c r="T663" s="234"/>
      <c r="U663" s="201">
        <f t="shared" ref="U663:U671" si="525">T663-V663</f>
        <v>0</v>
      </c>
      <c r="V663" s="235"/>
      <c r="W663" s="234"/>
      <c r="X663" s="201">
        <f t="shared" ref="X663:X671" si="526">W663-Y663</f>
        <v>0</v>
      </c>
      <c r="Y663" s="254"/>
      <c r="Z663" s="234"/>
      <c r="AA663" s="201">
        <f t="shared" ref="AA663:AA671" si="527">Z663-AB663</f>
        <v>0</v>
      </c>
      <c r="AB663" s="235"/>
      <c r="AC663" s="234"/>
      <c r="AD663" s="201">
        <f t="shared" ref="AD663:AD671" si="528">AC663-AE663</f>
        <v>0</v>
      </c>
      <c r="AE663" s="235"/>
      <c r="AF663" s="234"/>
      <c r="AG663" s="201">
        <f t="shared" ref="AG663:AG671" si="529">AF663-AH663</f>
        <v>0</v>
      </c>
      <c r="AH663" s="235"/>
      <c r="AI663" s="229"/>
      <c r="AJ663" s="203" t="s">
        <v>28</v>
      </c>
    </row>
    <row r="664" spans="1:36">
      <c r="A664" s="359"/>
      <c r="B664" s="367"/>
      <c r="C664" s="361"/>
      <c r="D664" s="389"/>
      <c r="E664" s="365"/>
      <c r="F664" s="367"/>
      <c r="G664" s="222" t="s">
        <v>29</v>
      </c>
      <c r="H664" s="234"/>
      <c r="I664" s="201">
        <f t="shared" si="522"/>
        <v>0</v>
      </c>
      <c r="J664" s="235"/>
      <c r="K664" s="234"/>
      <c r="L664" s="201">
        <f t="shared" si="523"/>
        <v>0</v>
      </c>
      <c r="M664" s="235"/>
      <c r="N664" s="234"/>
      <c r="O664" s="201">
        <f>N664-P664</f>
        <v>0</v>
      </c>
      <c r="P664" s="235"/>
      <c r="Q664" s="234"/>
      <c r="R664" s="201">
        <f t="shared" si="524"/>
        <v>0</v>
      </c>
      <c r="S664" s="235"/>
      <c r="T664" s="234"/>
      <c r="U664" s="201">
        <f t="shared" si="525"/>
        <v>0</v>
      </c>
      <c r="V664" s="235"/>
      <c r="W664" s="234"/>
      <c r="X664" s="201">
        <f t="shared" si="526"/>
        <v>0</v>
      </c>
      <c r="Y664" s="254"/>
      <c r="Z664" s="234"/>
      <c r="AA664" s="201">
        <f t="shared" si="527"/>
        <v>0</v>
      </c>
      <c r="AB664" s="235"/>
      <c r="AC664" s="234"/>
      <c r="AD664" s="201">
        <f t="shared" si="528"/>
        <v>0</v>
      </c>
      <c r="AE664" s="235"/>
      <c r="AF664" s="234"/>
      <c r="AG664" s="201">
        <f t="shared" si="529"/>
        <v>0</v>
      </c>
      <c r="AH664" s="235"/>
      <c r="AI664" s="229"/>
      <c r="AJ664" s="204">
        <f>SUM(H663:H671,K663:K671,N663:N671,Q663:Q671,T663:T671,W663:W671,Z663:Z671,AC663:AC671,AF663:AF671)</f>
        <v>3424340</v>
      </c>
    </row>
    <row r="665" spans="1:36">
      <c r="A665" s="359"/>
      <c r="B665" s="367"/>
      <c r="C665" s="361"/>
      <c r="D665" s="389"/>
      <c r="E665" s="365"/>
      <c r="F665" s="367"/>
      <c r="G665" s="222" t="s">
        <v>30</v>
      </c>
      <c r="H665" s="234"/>
      <c r="I665" s="201">
        <f t="shared" si="522"/>
        <v>0</v>
      </c>
      <c r="J665" s="235"/>
      <c r="K665" s="234"/>
      <c r="L665" s="201">
        <f t="shared" si="523"/>
        <v>0</v>
      </c>
      <c r="M665" s="235"/>
      <c r="N665" s="234"/>
      <c r="O665" s="201">
        <v>0</v>
      </c>
      <c r="P665" s="235"/>
      <c r="Q665" s="234">
        <v>39000</v>
      </c>
      <c r="R665" s="201">
        <f t="shared" si="524"/>
        <v>0</v>
      </c>
      <c r="S665" s="235">
        <v>39000</v>
      </c>
      <c r="T665" s="234"/>
      <c r="U665" s="201">
        <f t="shared" si="525"/>
        <v>0</v>
      </c>
      <c r="V665" s="235"/>
      <c r="W665" s="234"/>
      <c r="X665" s="201">
        <f t="shared" si="526"/>
        <v>0</v>
      </c>
      <c r="Y665" s="254"/>
      <c r="Z665" s="234"/>
      <c r="AA665" s="201">
        <f t="shared" si="527"/>
        <v>0</v>
      </c>
      <c r="AB665" s="235"/>
      <c r="AC665" s="234"/>
      <c r="AD665" s="201">
        <f t="shared" si="528"/>
        <v>0</v>
      </c>
      <c r="AE665" s="235"/>
      <c r="AF665" s="234"/>
      <c r="AG665" s="201">
        <f t="shared" si="529"/>
        <v>0</v>
      </c>
      <c r="AH665" s="235"/>
      <c r="AI665" s="229"/>
      <c r="AJ665" s="205" t="s">
        <v>32</v>
      </c>
    </row>
    <row r="666" spans="1:36">
      <c r="A666" s="359"/>
      <c r="B666" s="367"/>
      <c r="C666" s="361"/>
      <c r="D666" s="389"/>
      <c r="E666" s="365"/>
      <c r="F666" s="367"/>
      <c r="G666" s="222" t="s">
        <v>31</v>
      </c>
      <c r="H666" s="234"/>
      <c r="I666" s="201">
        <f t="shared" si="522"/>
        <v>0</v>
      </c>
      <c r="J666" s="235"/>
      <c r="K666" s="234">
        <v>680944</v>
      </c>
      <c r="L666" s="201">
        <f t="shared" si="523"/>
        <v>0</v>
      </c>
      <c r="M666" s="235">
        <v>680944</v>
      </c>
      <c r="N666" s="234"/>
      <c r="O666" s="201">
        <v>0</v>
      </c>
      <c r="P666" s="235"/>
      <c r="Q666" s="234"/>
      <c r="R666" s="201">
        <f t="shared" si="524"/>
        <v>0</v>
      </c>
      <c r="S666" s="235"/>
      <c r="T666" s="234">
        <v>95750</v>
      </c>
      <c r="U666" s="201">
        <f t="shared" si="525"/>
        <v>53000</v>
      </c>
      <c r="V666" s="235">
        <v>42750</v>
      </c>
      <c r="W666" s="234"/>
      <c r="X666" s="201">
        <f t="shared" si="526"/>
        <v>0</v>
      </c>
      <c r="Y666" s="254"/>
      <c r="Z666" s="234"/>
      <c r="AA666" s="201">
        <f t="shared" si="527"/>
        <v>0</v>
      </c>
      <c r="AB666" s="235"/>
      <c r="AC666" s="234"/>
      <c r="AD666" s="201">
        <f t="shared" si="528"/>
        <v>0</v>
      </c>
      <c r="AE666" s="235"/>
      <c r="AF666" s="234"/>
      <c r="AG666" s="201">
        <f t="shared" si="529"/>
        <v>0</v>
      </c>
      <c r="AH666" s="235"/>
      <c r="AI666" s="229"/>
      <c r="AJ666" s="204">
        <f>SUM(I663:I671,L663:L671,O663:O671,R663:R671,U663:U671,X663:X671,AA663:AA671,AD663:AD671,AG663:AG671)</f>
        <v>2661646</v>
      </c>
    </row>
    <row r="667" spans="1:36">
      <c r="A667" s="359"/>
      <c r="B667" s="367"/>
      <c r="C667" s="361"/>
      <c r="D667" s="389"/>
      <c r="E667" s="365"/>
      <c r="F667" s="367"/>
      <c r="G667" s="222" t="s">
        <v>33</v>
      </c>
      <c r="H667" s="234"/>
      <c r="I667" s="201">
        <f t="shared" si="522"/>
        <v>0</v>
      </c>
      <c r="J667" s="235"/>
      <c r="K667" s="234"/>
      <c r="L667" s="201">
        <f t="shared" si="523"/>
        <v>0</v>
      </c>
      <c r="M667" s="235"/>
      <c r="N667" s="234"/>
      <c r="O667" s="201">
        <v>0</v>
      </c>
      <c r="P667" s="235"/>
      <c r="Q667" s="234"/>
      <c r="R667" s="201">
        <f t="shared" si="524"/>
        <v>0</v>
      </c>
      <c r="S667" s="235"/>
      <c r="T667" s="234">
        <v>308646</v>
      </c>
      <c r="U667" s="201">
        <f t="shared" si="525"/>
        <v>308646</v>
      </c>
      <c r="V667" s="235"/>
      <c r="W667" s="234"/>
      <c r="X667" s="201">
        <f t="shared" si="526"/>
        <v>0</v>
      </c>
      <c r="Y667" s="254"/>
      <c r="Z667" s="234"/>
      <c r="AA667" s="201">
        <f t="shared" si="527"/>
        <v>0</v>
      </c>
      <c r="AB667" s="235"/>
      <c r="AC667" s="234"/>
      <c r="AD667" s="201">
        <f t="shared" si="528"/>
        <v>0</v>
      </c>
      <c r="AE667" s="235"/>
      <c r="AF667" s="234"/>
      <c r="AG667" s="201">
        <f t="shared" si="529"/>
        <v>0</v>
      </c>
      <c r="AH667" s="235"/>
      <c r="AI667" s="229"/>
      <c r="AJ667" s="205" t="s">
        <v>36</v>
      </c>
    </row>
    <row r="668" spans="1:36">
      <c r="A668" s="359"/>
      <c r="B668" s="367"/>
      <c r="C668" s="361"/>
      <c r="D668" s="389"/>
      <c r="E668" s="365"/>
      <c r="F668" s="367"/>
      <c r="G668" s="222" t="s">
        <v>34</v>
      </c>
      <c r="H668" s="234"/>
      <c r="I668" s="201">
        <f t="shared" si="522"/>
        <v>0</v>
      </c>
      <c r="J668" s="235"/>
      <c r="K668" s="234"/>
      <c r="L668" s="201">
        <f t="shared" si="523"/>
        <v>0</v>
      </c>
      <c r="M668" s="235"/>
      <c r="N668" s="234"/>
      <c r="O668" s="201">
        <v>0</v>
      </c>
      <c r="P668" s="235"/>
      <c r="Q668" s="234"/>
      <c r="R668" s="201">
        <f t="shared" si="524"/>
        <v>0</v>
      </c>
      <c r="S668" s="235"/>
      <c r="T668" s="234">
        <v>2300000</v>
      </c>
      <c r="U668" s="201">
        <f t="shared" si="525"/>
        <v>2300000</v>
      </c>
      <c r="V668" s="235"/>
      <c r="W668" s="234"/>
      <c r="X668" s="201">
        <f t="shared" si="526"/>
        <v>0</v>
      </c>
      <c r="Y668" s="254"/>
      <c r="Z668" s="234"/>
      <c r="AA668" s="201">
        <f t="shared" si="527"/>
        <v>0</v>
      </c>
      <c r="AB668" s="235"/>
      <c r="AC668" s="234"/>
      <c r="AD668" s="201">
        <f t="shared" si="528"/>
        <v>0</v>
      </c>
      <c r="AE668" s="235"/>
      <c r="AF668" s="234"/>
      <c r="AG668" s="201">
        <f t="shared" si="529"/>
        <v>0</v>
      </c>
      <c r="AH668" s="235"/>
      <c r="AI668" s="229"/>
      <c r="AJ668" s="204">
        <f>SUM(J663:J671,M663:M671,P663:P671,S663:S671,V663:V671,Y663:Y671,AB663:AB671,AE663:AE671,AH663:AH671)</f>
        <v>762694</v>
      </c>
    </row>
    <row r="669" spans="1:36">
      <c r="A669" s="359"/>
      <c r="B669" s="367"/>
      <c r="C669" s="361"/>
      <c r="D669" s="389"/>
      <c r="E669" s="365"/>
      <c r="F669" s="367"/>
      <c r="G669" s="222" t="s">
        <v>35</v>
      </c>
      <c r="H669" s="234"/>
      <c r="I669" s="201">
        <f t="shared" si="522"/>
        <v>0</v>
      </c>
      <c r="J669" s="235"/>
      <c r="K669" s="234"/>
      <c r="L669" s="201">
        <f t="shared" si="523"/>
        <v>0</v>
      </c>
      <c r="M669" s="235"/>
      <c r="N669" s="234"/>
      <c r="O669" s="201">
        <f t="shared" ref="O669:O671" si="530">N669-P669</f>
        <v>0</v>
      </c>
      <c r="P669" s="235"/>
      <c r="Q669" s="234"/>
      <c r="R669" s="201">
        <f t="shared" si="524"/>
        <v>0</v>
      </c>
      <c r="S669" s="235"/>
      <c r="T669" s="234"/>
      <c r="U669" s="201">
        <f t="shared" si="525"/>
        <v>0</v>
      </c>
      <c r="V669" s="235"/>
      <c r="W669" s="234"/>
      <c r="X669" s="201">
        <f t="shared" si="526"/>
        <v>0</v>
      </c>
      <c r="Y669" s="254"/>
      <c r="Z669" s="234"/>
      <c r="AA669" s="201">
        <f t="shared" si="527"/>
        <v>0</v>
      </c>
      <c r="AB669" s="235"/>
      <c r="AC669" s="234"/>
      <c r="AD669" s="201">
        <f t="shared" si="528"/>
        <v>0</v>
      </c>
      <c r="AE669" s="235"/>
      <c r="AF669" s="234"/>
      <c r="AG669" s="201">
        <f t="shared" si="529"/>
        <v>0</v>
      </c>
      <c r="AH669" s="235"/>
      <c r="AI669" s="229"/>
      <c r="AJ669" s="205" t="s">
        <v>40</v>
      </c>
    </row>
    <row r="670" spans="1:36">
      <c r="A670" s="359"/>
      <c r="B670" s="367"/>
      <c r="C670" s="361"/>
      <c r="D670" s="389"/>
      <c r="E670" s="365"/>
      <c r="F670" s="367"/>
      <c r="G670" s="222" t="s">
        <v>37</v>
      </c>
      <c r="H670" s="234"/>
      <c r="I670" s="201">
        <f t="shared" si="522"/>
        <v>0</v>
      </c>
      <c r="J670" s="235"/>
      <c r="K670" s="234"/>
      <c r="L670" s="201">
        <f t="shared" si="523"/>
        <v>0</v>
      </c>
      <c r="M670" s="235"/>
      <c r="N670" s="234"/>
      <c r="O670" s="201">
        <f t="shared" si="530"/>
        <v>0</v>
      </c>
      <c r="P670" s="235"/>
      <c r="Q670" s="234"/>
      <c r="R670" s="201">
        <f t="shared" si="524"/>
        <v>0</v>
      </c>
      <c r="S670" s="235"/>
      <c r="T670" s="234"/>
      <c r="U670" s="201">
        <f t="shared" si="525"/>
        <v>0</v>
      </c>
      <c r="V670" s="235"/>
      <c r="W670" s="234"/>
      <c r="X670" s="201">
        <f t="shared" si="526"/>
        <v>0</v>
      </c>
      <c r="Y670" s="254"/>
      <c r="Z670" s="234"/>
      <c r="AA670" s="201">
        <f t="shared" si="527"/>
        <v>0</v>
      </c>
      <c r="AB670" s="235"/>
      <c r="AC670" s="234"/>
      <c r="AD670" s="201">
        <f t="shared" si="528"/>
        <v>0</v>
      </c>
      <c r="AE670" s="235"/>
      <c r="AF670" s="234"/>
      <c r="AG670" s="201">
        <f t="shared" si="529"/>
        <v>0</v>
      </c>
      <c r="AH670" s="235"/>
      <c r="AI670" s="229"/>
      <c r="AJ670" s="206">
        <f>AJ668/AJ664</f>
        <v>0.22272729927518881</v>
      </c>
    </row>
    <row r="671" spans="1:36" ht="15.75" thickBot="1">
      <c r="A671" s="360"/>
      <c r="B671" s="368"/>
      <c r="C671" s="362"/>
      <c r="D671" s="405"/>
      <c r="E671" s="366"/>
      <c r="F671" s="368"/>
      <c r="G671" s="223" t="s">
        <v>38</v>
      </c>
      <c r="H671" s="236"/>
      <c r="I671" s="207">
        <f t="shared" si="522"/>
        <v>0</v>
      </c>
      <c r="J671" s="237"/>
      <c r="K671" s="236"/>
      <c r="L671" s="207">
        <f t="shared" si="523"/>
        <v>0</v>
      </c>
      <c r="M671" s="237"/>
      <c r="N671" s="236"/>
      <c r="O671" s="207">
        <f t="shared" si="530"/>
        <v>0</v>
      </c>
      <c r="P671" s="237"/>
      <c r="Q671" s="236"/>
      <c r="R671" s="207">
        <f t="shared" si="524"/>
        <v>0</v>
      </c>
      <c r="S671" s="237"/>
      <c r="T671" s="236"/>
      <c r="U671" s="207">
        <f t="shared" si="525"/>
        <v>0</v>
      </c>
      <c r="V671" s="237"/>
      <c r="W671" s="236"/>
      <c r="X671" s="207">
        <f t="shared" si="526"/>
        <v>0</v>
      </c>
      <c r="Y671" s="255"/>
      <c r="Z671" s="236"/>
      <c r="AA671" s="207">
        <f t="shared" si="527"/>
        <v>0</v>
      </c>
      <c r="AB671" s="237"/>
      <c r="AC671" s="236"/>
      <c r="AD671" s="207">
        <f t="shared" si="528"/>
        <v>0</v>
      </c>
      <c r="AE671" s="237"/>
      <c r="AF671" s="236"/>
      <c r="AG671" s="207">
        <f t="shared" si="529"/>
        <v>0</v>
      </c>
      <c r="AH671" s="237"/>
      <c r="AI671" s="230"/>
      <c r="AJ671" s="208"/>
    </row>
    <row r="672" spans="1:36" ht="15" hidden="1" customHeight="1">
      <c r="A672" s="383" t="s">
        <v>17</v>
      </c>
      <c r="B672" s="384" t="s">
        <v>13</v>
      </c>
      <c r="C672" s="384" t="s">
        <v>14</v>
      </c>
      <c r="D672" s="384" t="s">
        <v>157</v>
      </c>
      <c r="E672" s="384" t="s">
        <v>16</v>
      </c>
      <c r="F672" s="381" t="s">
        <v>17</v>
      </c>
      <c r="G672" s="385" t="s">
        <v>18</v>
      </c>
      <c r="H672" s="386" t="s">
        <v>19</v>
      </c>
      <c r="I672" s="381" t="s">
        <v>20</v>
      </c>
      <c r="J672" s="382" t="s">
        <v>21</v>
      </c>
      <c r="K672" s="386" t="s">
        <v>19</v>
      </c>
      <c r="L672" s="381" t="s">
        <v>20</v>
      </c>
      <c r="M672" s="382" t="s">
        <v>21</v>
      </c>
      <c r="N672" s="386" t="s">
        <v>19</v>
      </c>
      <c r="O672" s="381" t="s">
        <v>20</v>
      </c>
      <c r="P672" s="382" t="s">
        <v>21</v>
      </c>
      <c r="Q672" s="386" t="s">
        <v>19</v>
      </c>
      <c r="R672" s="381" t="s">
        <v>20</v>
      </c>
      <c r="S672" s="382" t="s">
        <v>21</v>
      </c>
      <c r="T672" s="386" t="s">
        <v>19</v>
      </c>
      <c r="U672" s="381" t="s">
        <v>20</v>
      </c>
      <c r="V672" s="382" t="s">
        <v>21</v>
      </c>
      <c r="W672" s="386" t="s">
        <v>19</v>
      </c>
      <c r="X672" s="381" t="s">
        <v>20</v>
      </c>
      <c r="Y672" s="390" t="s">
        <v>21</v>
      </c>
      <c r="Z672" s="386" t="s">
        <v>19</v>
      </c>
      <c r="AA672" s="381" t="s">
        <v>20</v>
      </c>
      <c r="AB672" s="382" t="s">
        <v>21</v>
      </c>
      <c r="AC672" s="386" t="s">
        <v>19</v>
      </c>
      <c r="AD672" s="381" t="s">
        <v>20</v>
      </c>
      <c r="AE672" s="382" t="s">
        <v>21</v>
      </c>
      <c r="AF672" s="386" t="s">
        <v>19</v>
      </c>
      <c r="AG672" s="381" t="s">
        <v>20</v>
      </c>
      <c r="AH672" s="382" t="s">
        <v>21</v>
      </c>
      <c r="AI672" s="387" t="s">
        <v>19</v>
      </c>
      <c r="AJ672" s="388" t="s">
        <v>22</v>
      </c>
    </row>
    <row r="673" spans="1:36" ht="15" hidden="1" customHeight="1">
      <c r="A673" s="354"/>
      <c r="B673" s="356"/>
      <c r="C673" s="356"/>
      <c r="D673" s="356"/>
      <c r="E673" s="356"/>
      <c r="F673" s="348"/>
      <c r="G673" s="358"/>
      <c r="H673" s="352"/>
      <c r="I673" s="348"/>
      <c r="J673" s="350"/>
      <c r="K673" s="352"/>
      <c r="L673" s="348"/>
      <c r="M673" s="350"/>
      <c r="N673" s="352"/>
      <c r="O673" s="348"/>
      <c r="P673" s="350"/>
      <c r="Q673" s="352"/>
      <c r="R673" s="348"/>
      <c r="S673" s="350"/>
      <c r="T673" s="352"/>
      <c r="U673" s="348"/>
      <c r="V673" s="350"/>
      <c r="W673" s="352"/>
      <c r="X673" s="348"/>
      <c r="Y673" s="370"/>
      <c r="Z673" s="352"/>
      <c r="AA673" s="348"/>
      <c r="AB673" s="350"/>
      <c r="AC673" s="352"/>
      <c r="AD673" s="348"/>
      <c r="AE673" s="350"/>
      <c r="AF673" s="352"/>
      <c r="AG673" s="348"/>
      <c r="AH673" s="350"/>
      <c r="AI673" s="372"/>
      <c r="AJ673" s="380"/>
    </row>
    <row r="674" spans="1:36" ht="15" hidden="1" customHeight="1">
      <c r="A674" s="359" t="s">
        <v>219</v>
      </c>
      <c r="B674" s="367" t="s">
        <v>328</v>
      </c>
      <c r="C674" s="361">
        <v>2104</v>
      </c>
      <c r="D674" s="389">
        <v>3037</v>
      </c>
      <c r="E674" s="365" t="s">
        <v>329</v>
      </c>
      <c r="F674" s="367" t="s">
        <v>219</v>
      </c>
      <c r="G674" s="222" t="s">
        <v>27</v>
      </c>
      <c r="H674" s="234"/>
      <c r="I674" s="201">
        <f t="shared" ref="I674:I682" si="531">H674-J674</f>
        <v>0</v>
      </c>
      <c r="J674" s="235"/>
      <c r="K674" s="234"/>
      <c r="L674" s="201">
        <f t="shared" ref="L674:L682" si="532">K674-M674</f>
        <v>0</v>
      </c>
      <c r="M674" s="235"/>
      <c r="N674" s="234"/>
      <c r="O674" s="201">
        <f t="shared" ref="O674:O682" si="533">N674-P674</f>
        <v>0</v>
      </c>
      <c r="P674" s="235"/>
      <c r="Q674" s="234"/>
      <c r="R674" s="201">
        <f t="shared" ref="R674:R682" si="534">Q674-S674</f>
        <v>0</v>
      </c>
      <c r="S674" s="235"/>
      <c r="T674" s="234"/>
      <c r="U674" s="201">
        <f t="shared" ref="U674:U682" si="535">T674-V674</f>
        <v>0</v>
      </c>
      <c r="V674" s="235"/>
      <c r="W674" s="234"/>
      <c r="X674" s="201">
        <f t="shared" ref="X674:X682" si="536">W674-Y674</f>
        <v>0</v>
      </c>
      <c r="Y674" s="254"/>
      <c r="Z674" s="234"/>
      <c r="AA674" s="201">
        <f t="shared" ref="AA674:AA682" si="537">Z674-AB674</f>
        <v>0</v>
      </c>
      <c r="AB674" s="235"/>
      <c r="AC674" s="234"/>
      <c r="AD674" s="201">
        <f t="shared" ref="AD674:AD682" si="538">AC674-AE674</f>
        <v>0</v>
      </c>
      <c r="AE674" s="235"/>
      <c r="AF674" s="234"/>
      <c r="AG674" s="201">
        <f t="shared" ref="AG674:AG682" si="539">AF674-AH674</f>
        <v>0</v>
      </c>
      <c r="AH674" s="235"/>
      <c r="AI674" s="229"/>
      <c r="AJ674" s="203" t="s">
        <v>28</v>
      </c>
    </row>
    <row r="675" spans="1:36" ht="15" hidden="1" customHeight="1">
      <c r="A675" s="359"/>
      <c r="B675" s="367"/>
      <c r="C675" s="361"/>
      <c r="D675" s="389"/>
      <c r="E675" s="365"/>
      <c r="F675" s="367"/>
      <c r="G675" s="222" t="s">
        <v>29</v>
      </c>
      <c r="H675" s="234"/>
      <c r="I675" s="201">
        <f t="shared" si="531"/>
        <v>0</v>
      </c>
      <c r="J675" s="235"/>
      <c r="K675" s="234"/>
      <c r="L675" s="201">
        <f t="shared" si="532"/>
        <v>0</v>
      </c>
      <c r="M675" s="235"/>
      <c r="N675" s="234"/>
      <c r="O675" s="201">
        <f t="shared" si="533"/>
        <v>0</v>
      </c>
      <c r="P675" s="235"/>
      <c r="Q675" s="234"/>
      <c r="R675" s="201">
        <f t="shared" si="534"/>
        <v>0</v>
      </c>
      <c r="S675" s="235"/>
      <c r="T675" s="234"/>
      <c r="U675" s="201">
        <f t="shared" si="535"/>
        <v>0</v>
      </c>
      <c r="V675" s="235"/>
      <c r="W675" s="234"/>
      <c r="X675" s="201">
        <f t="shared" si="536"/>
        <v>0</v>
      </c>
      <c r="Y675" s="254"/>
      <c r="Z675" s="234"/>
      <c r="AA675" s="201">
        <f t="shared" si="537"/>
        <v>0</v>
      </c>
      <c r="AB675" s="235"/>
      <c r="AC675" s="234"/>
      <c r="AD675" s="201">
        <f t="shared" si="538"/>
        <v>0</v>
      </c>
      <c r="AE675" s="235"/>
      <c r="AF675" s="234"/>
      <c r="AG675" s="201">
        <f t="shared" si="539"/>
        <v>0</v>
      </c>
      <c r="AH675" s="235"/>
      <c r="AI675" s="229"/>
      <c r="AJ675" s="204">
        <f>SUM(H674:H682,K674:K682,N674:N682,Q674:Q682,T674:T682,W674:W682,Z674:Z682,AC674:AC682,AF674:AF682)</f>
        <v>502878</v>
      </c>
    </row>
    <row r="676" spans="1:36" ht="15" hidden="1" customHeight="1">
      <c r="A676" s="359"/>
      <c r="B676" s="367"/>
      <c r="C676" s="361"/>
      <c r="D676" s="389"/>
      <c r="E676" s="365"/>
      <c r="F676" s="367"/>
      <c r="G676" s="222" t="s">
        <v>30</v>
      </c>
      <c r="H676" s="234"/>
      <c r="I676" s="201">
        <f t="shared" si="531"/>
        <v>0</v>
      </c>
      <c r="J676" s="235"/>
      <c r="K676" s="234"/>
      <c r="L676" s="201">
        <f t="shared" si="532"/>
        <v>0</v>
      </c>
      <c r="M676" s="235"/>
      <c r="N676" s="234"/>
      <c r="O676" s="201">
        <f t="shared" si="533"/>
        <v>0</v>
      </c>
      <c r="P676" s="235"/>
      <c r="Q676" s="234"/>
      <c r="R676" s="201">
        <f t="shared" si="534"/>
        <v>0</v>
      </c>
      <c r="S676" s="235"/>
      <c r="T676" s="234"/>
      <c r="U676" s="201">
        <f t="shared" si="535"/>
        <v>0</v>
      </c>
      <c r="V676" s="235"/>
      <c r="W676" s="234"/>
      <c r="X676" s="201">
        <f t="shared" si="536"/>
        <v>0</v>
      </c>
      <c r="Y676" s="254"/>
      <c r="Z676" s="234"/>
      <c r="AA676" s="201">
        <f t="shared" si="537"/>
        <v>0</v>
      </c>
      <c r="AB676" s="235"/>
      <c r="AC676" s="234"/>
      <c r="AD676" s="201">
        <f t="shared" si="538"/>
        <v>0</v>
      </c>
      <c r="AE676" s="235"/>
      <c r="AF676" s="234"/>
      <c r="AG676" s="201">
        <f t="shared" si="539"/>
        <v>0</v>
      </c>
      <c r="AH676" s="235"/>
      <c r="AI676" s="229"/>
      <c r="AJ676" s="205" t="s">
        <v>32</v>
      </c>
    </row>
    <row r="677" spans="1:36" ht="15" hidden="1" customHeight="1">
      <c r="A677" s="359"/>
      <c r="B677" s="367"/>
      <c r="C677" s="361"/>
      <c r="D677" s="389"/>
      <c r="E677" s="365"/>
      <c r="F677" s="367"/>
      <c r="G677" s="222" t="s">
        <v>31</v>
      </c>
      <c r="H677" s="234"/>
      <c r="I677" s="201">
        <f t="shared" si="531"/>
        <v>0</v>
      </c>
      <c r="J677" s="235"/>
      <c r="K677" s="234"/>
      <c r="L677" s="201">
        <f t="shared" si="532"/>
        <v>0</v>
      </c>
      <c r="M677" s="235"/>
      <c r="N677" s="234"/>
      <c r="O677" s="201">
        <f t="shared" si="533"/>
        <v>0</v>
      </c>
      <c r="P677" s="235"/>
      <c r="Q677" s="234"/>
      <c r="R677" s="201">
        <f t="shared" si="534"/>
        <v>0</v>
      </c>
      <c r="S677" s="235"/>
      <c r="T677" s="234"/>
      <c r="U677" s="201">
        <f t="shared" si="535"/>
        <v>0</v>
      </c>
      <c r="V677" s="235"/>
      <c r="W677" s="234"/>
      <c r="X677" s="201">
        <f t="shared" si="536"/>
        <v>0</v>
      </c>
      <c r="Y677" s="254"/>
      <c r="Z677" s="234"/>
      <c r="AA677" s="201">
        <f t="shared" si="537"/>
        <v>0</v>
      </c>
      <c r="AB677" s="235"/>
      <c r="AC677" s="234"/>
      <c r="AD677" s="201">
        <f t="shared" si="538"/>
        <v>0</v>
      </c>
      <c r="AE677" s="235"/>
      <c r="AF677" s="234"/>
      <c r="AG677" s="201">
        <f t="shared" si="539"/>
        <v>0</v>
      </c>
      <c r="AH677" s="235"/>
      <c r="AI677" s="229"/>
      <c r="AJ677" s="204">
        <f>SUM(I674:I682,L674:L682,O674:O682,R674:R682,U674:U682,X674:X682,AA674:AA682,AD674:AD682,AA674:AA682,AG674:AG682)</f>
        <v>0</v>
      </c>
    </row>
    <row r="678" spans="1:36" ht="15" hidden="1" customHeight="1">
      <c r="A678" s="359"/>
      <c r="B678" s="367"/>
      <c r="C678" s="361"/>
      <c r="D678" s="389"/>
      <c r="E678" s="365"/>
      <c r="F678" s="367"/>
      <c r="G678" s="222" t="s">
        <v>33</v>
      </c>
      <c r="H678" s="234"/>
      <c r="I678" s="201">
        <f t="shared" si="531"/>
        <v>0</v>
      </c>
      <c r="J678" s="235"/>
      <c r="K678" s="234"/>
      <c r="L678" s="201">
        <f t="shared" si="532"/>
        <v>0</v>
      </c>
      <c r="M678" s="235"/>
      <c r="N678" s="234"/>
      <c r="O678" s="201">
        <f t="shared" si="533"/>
        <v>0</v>
      </c>
      <c r="P678" s="235"/>
      <c r="Q678" s="234"/>
      <c r="R678" s="201">
        <f t="shared" si="534"/>
        <v>0</v>
      </c>
      <c r="S678" s="235"/>
      <c r="T678" s="234"/>
      <c r="U678" s="201">
        <f t="shared" si="535"/>
        <v>0</v>
      </c>
      <c r="V678" s="235"/>
      <c r="W678" s="234"/>
      <c r="X678" s="201">
        <f t="shared" si="536"/>
        <v>0</v>
      </c>
      <c r="Y678" s="254"/>
      <c r="Z678" s="234"/>
      <c r="AA678" s="201">
        <f t="shared" si="537"/>
        <v>0</v>
      </c>
      <c r="AB678" s="235"/>
      <c r="AC678" s="234"/>
      <c r="AD678" s="201">
        <f t="shared" si="538"/>
        <v>0</v>
      </c>
      <c r="AE678" s="235"/>
      <c r="AF678" s="234"/>
      <c r="AG678" s="201">
        <f t="shared" si="539"/>
        <v>0</v>
      </c>
      <c r="AH678" s="235"/>
      <c r="AI678" s="229"/>
      <c r="AJ678" s="205" t="s">
        <v>36</v>
      </c>
    </row>
    <row r="679" spans="1:36" ht="15" hidden="1" customHeight="1">
      <c r="A679" s="359"/>
      <c r="B679" s="367"/>
      <c r="C679" s="361"/>
      <c r="D679" s="389"/>
      <c r="E679" s="365"/>
      <c r="F679" s="367"/>
      <c r="G679" s="222" t="s">
        <v>34</v>
      </c>
      <c r="H679" s="234">
        <v>502878</v>
      </c>
      <c r="I679" s="201">
        <f t="shared" si="531"/>
        <v>0</v>
      </c>
      <c r="J679" s="235">
        <v>502878</v>
      </c>
      <c r="K679" s="234"/>
      <c r="L679" s="201">
        <f t="shared" si="532"/>
        <v>0</v>
      </c>
      <c r="M679" s="235"/>
      <c r="N679" s="234"/>
      <c r="O679" s="201">
        <f t="shared" si="533"/>
        <v>0</v>
      </c>
      <c r="P679" s="235"/>
      <c r="Q679" s="234"/>
      <c r="R679" s="201">
        <f t="shared" si="534"/>
        <v>0</v>
      </c>
      <c r="S679" s="235"/>
      <c r="T679" s="234"/>
      <c r="U679" s="201">
        <f t="shared" si="535"/>
        <v>0</v>
      </c>
      <c r="V679" s="235"/>
      <c r="W679" s="234"/>
      <c r="X679" s="201">
        <f t="shared" si="536"/>
        <v>0</v>
      </c>
      <c r="Y679" s="254"/>
      <c r="Z679" s="234"/>
      <c r="AA679" s="201">
        <f t="shared" si="537"/>
        <v>0</v>
      </c>
      <c r="AB679" s="235"/>
      <c r="AC679" s="234"/>
      <c r="AD679" s="201">
        <f t="shared" si="538"/>
        <v>0</v>
      </c>
      <c r="AE679" s="235"/>
      <c r="AF679" s="234"/>
      <c r="AG679" s="201">
        <f t="shared" si="539"/>
        <v>0</v>
      </c>
      <c r="AH679" s="235"/>
      <c r="AI679" s="229"/>
      <c r="AJ679" s="204">
        <f>SUM(J674:J682,M674:M682,P674:P682,S674:S682,V674:V682,Y674:Y682,AB674:AB682,AE674:AE682,AH674:AH682)</f>
        <v>502878</v>
      </c>
    </row>
    <row r="680" spans="1:36" ht="15" hidden="1" customHeight="1">
      <c r="A680" s="359"/>
      <c r="B680" s="367"/>
      <c r="C680" s="361"/>
      <c r="D680" s="389"/>
      <c r="E680" s="365"/>
      <c r="F680" s="367"/>
      <c r="G680" s="222" t="s">
        <v>35</v>
      </c>
      <c r="H680" s="234"/>
      <c r="I680" s="201">
        <f t="shared" si="531"/>
        <v>0</v>
      </c>
      <c r="J680" s="235"/>
      <c r="K680" s="234"/>
      <c r="L680" s="201">
        <f t="shared" si="532"/>
        <v>0</v>
      </c>
      <c r="M680" s="235"/>
      <c r="N680" s="234"/>
      <c r="O680" s="201">
        <f t="shared" si="533"/>
        <v>0</v>
      </c>
      <c r="P680" s="235"/>
      <c r="Q680" s="234"/>
      <c r="R680" s="201">
        <f t="shared" si="534"/>
        <v>0</v>
      </c>
      <c r="S680" s="235"/>
      <c r="T680" s="234"/>
      <c r="U680" s="201">
        <f t="shared" si="535"/>
        <v>0</v>
      </c>
      <c r="V680" s="235"/>
      <c r="W680" s="234"/>
      <c r="X680" s="201">
        <f t="shared" si="536"/>
        <v>0</v>
      </c>
      <c r="Y680" s="254"/>
      <c r="Z680" s="234"/>
      <c r="AA680" s="201">
        <f t="shared" si="537"/>
        <v>0</v>
      </c>
      <c r="AB680" s="235"/>
      <c r="AC680" s="234"/>
      <c r="AD680" s="201">
        <f t="shared" si="538"/>
        <v>0</v>
      </c>
      <c r="AE680" s="235"/>
      <c r="AF680" s="234"/>
      <c r="AG680" s="201">
        <f t="shared" si="539"/>
        <v>0</v>
      </c>
      <c r="AH680" s="235"/>
      <c r="AI680" s="229"/>
      <c r="AJ680" s="205" t="s">
        <v>40</v>
      </c>
    </row>
    <row r="681" spans="1:36" ht="15" hidden="1" customHeight="1">
      <c r="A681" s="359"/>
      <c r="B681" s="367"/>
      <c r="C681" s="361"/>
      <c r="D681" s="389"/>
      <c r="E681" s="365"/>
      <c r="F681" s="367"/>
      <c r="G681" s="222" t="s">
        <v>37</v>
      </c>
      <c r="H681" s="234"/>
      <c r="I681" s="201">
        <f t="shared" si="531"/>
        <v>0</v>
      </c>
      <c r="J681" s="235"/>
      <c r="K681" s="234"/>
      <c r="L681" s="201">
        <f t="shared" si="532"/>
        <v>0</v>
      </c>
      <c r="M681" s="235"/>
      <c r="N681" s="234"/>
      <c r="O681" s="201">
        <f t="shared" si="533"/>
        <v>0</v>
      </c>
      <c r="P681" s="235"/>
      <c r="Q681" s="234"/>
      <c r="R681" s="201">
        <f t="shared" si="534"/>
        <v>0</v>
      </c>
      <c r="S681" s="235"/>
      <c r="T681" s="234"/>
      <c r="U681" s="201">
        <f t="shared" si="535"/>
        <v>0</v>
      </c>
      <c r="V681" s="235"/>
      <c r="W681" s="234"/>
      <c r="X681" s="201">
        <f t="shared" si="536"/>
        <v>0</v>
      </c>
      <c r="Y681" s="254"/>
      <c r="Z681" s="234"/>
      <c r="AA681" s="201">
        <f t="shared" si="537"/>
        <v>0</v>
      </c>
      <c r="AB681" s="235"/>
      <c r="AC681" s="234"/>
      <c r="AD681" s="201">
        <f t="shared" si="538"/>
        <v>0</v>
      </c>
      <c r="AE681" s="235"/>
      <c r="AF681" s="234"/>
      <c r="AG681" s="201">
        <f t="shared" si="539"/>
        <v>0</v>
      </c>
      <c r="AH681" s="235"/>
      <c r="AI681" s="229"/>
      <c r="AJ681" s="206">
        <f>AJ679/AJ675</f>
        <v>1</v>
      </c>
    </row>
    <row r="682" spans="1:36" ht="15" hidden="1" customHeight="1" thickBot="1">
      <c r="A682" s="396"/>
      <c r="B682" s="400"/>
      <c r="C682" s="397"/>
      <c r="D682" s="408"/>
      <c r="E682" s="399"/>
      <c r="F682" s="400"/>
      <c r="G682" s="224" t="s">
        <v>38</v>
      </c>
      <c r="H682" s="238"/>
      <c r="I682" s="202">
        <f t="shared" si="531"/>
        <v>0</v>
      </c>
      <c r="J682" s="239"/>
      <c r="K682" s="238"/>
      <c r="L682" s="202">
        <f t="shared" si="532"/>
        <v>0</v>
      </c>
      <c r="M682" s="239"/>
      <c r="N682" s="238"/>
      <c r="O682" s="202">
        <f t="shared" si="533"/>
        <v>0</v>
      </c>
      <c r="P682" s="239"/>
      <c r="Q682" s="238"/>
      <c r="R682" s="202">
        <f t="shared" si="534"/>
        <v>0</v>
      </c>
      <c r="S682" s="239"/>
      <c r="T682" s="238"/>
      <c r="U682" s="202">
        <f t="shared" si="535"/>
        <v>0</v>
      </c>
      <c r="V682" s="239"/>
      <c r="W682" s="238"/>
      <c r="X682" s="202">
        <f t="shared" si="536"/>
        <v>0</v>
      </c>
      <c r="Y682" s="256"/>
      <c r="Z682" s="238"/>
      <c r="AA682" s="202">
        <f t="shared" si="537"/>
        <v>0</v>
      </c>
      <c r="AB682" s="239"/>
      <c r="AC682" s="238"/>
      <c r="AD682" s="202">
        <f t="shared" si="538"/>
        <v>0</v>
      </c>
      <c r="AE682" s="239"/>
      <c r="AF682" s="238"/>
      <c r="AG682" s="202">
        <f t="shared" si="539"/>
        <v>0</v>
      </c>
      <c r="AH682" s="239"/>
      <c r="AI682" s="231"/>
      <c r="AJ682" s="213"/>
    </row>
    <row r="683" spans="1:36" ht="11.25" customHeight="1">
      <c r="A683" s="353" t="s">
        <v>17</v>
      </c>
      <c r="B683" s="355" t="s">
        <v>13</v>
      </c>
      <c r="C683" s="355" t="s">
        <v>14</v>
      </c>
      <c r="D683" s="355" t="s">
        <v>157</v>
      </c>
      <c r="E683" s="355" t="s">
        <v>16</v>
      </c>
      <c r="F683" s="347" t="s">
        <v>17</v>
      </c>
      <c r="G683" s="357" t="s">
        <v>18</v>
      </c>
      <c r="H683" s="351" t="s">
        <v>19</v>
      </c>
      <c r="I683" s="347" t="s">
        <v>20</v>
      </c>
      <c r="J683" s="349" t="s">
        <v>21</v>
      </c>
      <c r="K683" s="351" t="s">
        <v>19</v>
      </c>
      <c r="L683" s="347" t="s">
        <v>20</v>
      </c>
      <c r="M683" s="349" t="s">
        <v>21</v>
      </c>
      <c r="N683" s="351" t="s">
        <v>19</v>
      </c>
      <c r="O683" s="347" t="s">
        <v>20</v>
      </c>
      <c r="P683" s="349" t="s">
        <v>21</v>
      </c>
      <c r="Q683" s="351" t="s">
        <v>19</v>
      </c>
      <c r="R683" s="347" t="s">
        <v>20</v>
      </c>
      <c r="S683" s="349" t="s">
        <v>21</v>
      </c>
      <c r="T683" s="351" t="s">
        <v>19</v>
      </c>
      <c r="U683" s="347" t="s">
        <v>20</v>
      </c>
      <c r="V683" s="349" t="s">
        <v>21</v>
      </c>
      <c r="W683" s="351" t="s">
        <v>19</v>
      </c>
      <c r="X683" s="347" t="s">
        <v>20</v>
      </c>
      <c r="Y683" s="369" t="s">
        <v>21</v>
      </c>
      <c r="Z683" s="351" t="s">
        <v>19</v>
      </c>
      <c r="AA683" s="347" t="s">
        <v>20</v>
      </c>
      <c r="AB683" s="349" t="s">
        <v>21</v>
      </c>
      <c r="AC683" s="351" t="s">
        <v>19</v>
      </c>
      <c r="AD683" s="347" t="s">
        <v>20</v>
      </c>
      <c r="AE683" s="349" t="s">
        <v>21</v>
      </c>
      <c r="AF683" s="351" t="s">
        <v>19</v>
      </c>
      <c r="AG683" s="347" t="s">
        <v>20</v>
      </c>
      <c r="AH683" s="349" t="s">
        <v>21</v>
      </c>
      <c r="AI683" s="371" t="s">
        <v>19</v>
      </c>
      <c r="AJ683" s="379" t="s">
        <v>22</v>
      </c>
    </row>
    <row r="684" spans="1:36" ht="25.5" customHeight="1">
      <c r="A684" s="354"/>
      <c r="B684" s="356"/>
      <c r="C684" s="356"/>
      <c r="D684" s="356"/>
      <c r="E684" s="356"/>
      <c r="F684" s="348"/>
      <c r="G684" s="358"/>
      <c r="H684" s="352"/>
      <c r="I684" s="348"/>
      <c r="J684" s="350"/>
      <c r="K684" s="352"/>
      <c r="L684" s="348"/>
      <c r="M684" s="350"/>
      <c r="N684" s="352"/>
      <c r="O684" s="348"/>
      <c r="P684" s="350"/>
      <c r="Q684" s="352"/>
      <c r="R684" s="348"/>
      <c r="S684" s="350"/>
      <c r="T684" s="352"/>
      <c r="U684" s="348"/>
      <c r="V684" s="350"/>
      <c r="W684" s="352"/>
      <c r="X684" s="348"/>
      <c r="Y684" s="370"/>
      <c r="Z684" s="352"/>
      <c r="AA684" s="348"/>
      <c r="AB684" s="350"/>
      <c r="AC684" s="352"/>
      <c r="AD684" s="348"/>
      <c r="AE684" s="350"/>
      <c r="AF684" s="352"/>
      <c r="AG684" s="348"/>
      <c r="AH684" s="350"/>
      <c r="AI684" s="372"/>
      <c r="AJ684" s="380"/>
    </row>
    <row r="685" spans="1:36">
      <c r="A685" s="359" t="s">
        <v>195</v>
      </c>
      <c r="B685" s="367" t="s">
        <v>330</v>
      </c>
      <c r="C685" s="361">
        <v>2615</v>
      </c>
      <c r="D685" s="363" t="s">
        <v>160</v>
      </c>
      <c r="E685" s="365" t="s">
        <v>331</v>
      </c>
      <c r="F685" s="367" t="s">
        <v>195</v>
      </c>
      <c r="G685" s="222" t="s">
        <v>27</v>
      </c>
      <c r="H685" s="234"/>
      <c r="I685" s="201">
        <f t="shared" ref="I685:I693" si="540">H685-J685</f>
        <v>0</v>
      </c>
      <c r="J685" s="235"/>
      <c r="K685" s="234"/>
      <c r="L685" s="201">
        <f t="shared" ref="L685:L693" si="541">K685-M685</f>
        <v>0</v>
      </c>
      <c r="M685" s="235"/>
      <c r="N685" s="234"/>
      <c r="O685" s="201">
        <f t="shared" ref="O685:O693" si="542">N685-P685</f>
        <v>0</v>
      </c>
      <c r="P685" s="235"/>
      <c r="Q685" s="234"/>
      <c r="R685" s="201">
        <f t="shared" ref="R685:R686" si="543">SUM(Q685)</f>
        <v>0</v>
      </c>
      <c r="S685" s="235"/>
      <c r="T685" s="234"/>
      <c r="U685" s="201">
        <f t="shared" ref="U685:U693" si="544">T685-V685</f>
        <v>0</v>
      </c>
      <c r="V685" s="235"/>
      <c r="W685" s="234"/>
      <c r="X685" s="201">
        <f t="shared" ref="X685:X693" si="545">W685-Y685</f>
        <v>0</v>
      </c>
      <c r="Y685" s="254"/>
      <c r="Z685" s="234"/>
      <c r="AA685" s="201">
        <f t="shared" ref="AA685:AA693" si="546">Z685-AB685</f>
        <v>0</v>
      </c>
      <c r="AB685" s="235"/>
      <c r="AC685" s="234"/>
      <c r="AD685" s="201">
        <f t="shared" ref="AD685:AD693" si="547">AC685-AE685</f>
        <v>0</v>
      </c>
      <c r="AE685" s="235"/>
      <c r="AF685" s="234"/>
      <c r="AG685" s="201">
        <f t="shared" ref="AG685:AG693" si="548">AF685-AH685</f>
        <v>0</v>
      </c>
      <c r="AH685" s="235"/>
      <c r="AI685" s="229"/>
      <c r="AJ685" s="203" t="s">
        <v>28</v>
      </c>
    </row>
    <row r="686" spans="1:36" ht="13.5" customHeight="1">
      <c r="A686" s="359"/>
      <c r="B686" s="367"/>
      <c r="C686" s="361"/>
      <c r="D686" s="363"/>
      <c r="E686" s="365"/>
      <c r="F686" s="367"/>
      <c r="G686" s="222" t="s">
        <v>29</v>
      </c>
      <c r="H686" s="234"/>
      <c r="I686" s="201">
        <f t="shared" si="540"/>
        <v>0</v>
      </c>
      <c r="J686" s="235"/>
      <c r="K686" s="234"/>
      <c r="L686" s="201">
        <f t="shared" si="541"/>
        <v>0</v>
      </c>
      <c r="M686" s="235"/>
      <c r="N686" s="234"/>
      <c r="O686" s="201">
        <f t="shared" si="542"/>
        <v>0</v>
      </c>
      <c r="P686" s="235"/>
      <c r="Q686" s="234"/>
      <c r="R686" s="201">
        <f t="shared" si="543"/>
        <v>0</v>
      </c>
      <c r="S686" s="235"/>
      <c r="T686" s="234"/>
      <c r="U686" s="201">
        <f t="shared" si="544"/>
        <v>0</v>
      </c>
      <c r="V686" s="235"/>
      <c r="W686" s="234"/>
      <c r="X686" s="201">
        <f t="shared" si="545"/>
        <v>0</v>
      </c>
      <c r="Y686" s="254"/>
      <c r="Z686" s="234"/>
      <c r="AA686" s="201">
        <f t="shared" si="546"/>
        <v>0</v>
      </c>
      <c r="AB686" s="235"/>
      <c r="AC686" s="234"/>
      <c r="AD686" s="201">
        <f t="shared" si="547"/>
        <v>0</v>
      </c>
      <c r="AE686" s="235"/>
      <c r="AF686" s="234"/>
      <c r="AG686" s="201">
        <f t="shared" si="548"/>
        <v>0</v>
      </c>
      <c r="AH686" s="235"/>
      <c r="AI686" s="229"/>
      <c r="AJ686" s="204">
        <f>SUM(H685:H693,K685:K693,N685:N693,Q685:Q693,T685:T693,W685:W693,Z685:Z693,AC685:AC693,AF685:AF693)</f>
        <v>325000</v>
      </c>
    </row>
    <row r="687" spans="1:36" ht="15.75" customHeight="1">
      <c r="A687" s="359"/>
      <c r="B687" s="367"/>
      <c r="C687" s="361"/>
      <c r="D687" s="363"/>
      <c r="E687" s="365"/>
      <c r="F687" s="367"/>
      <c r="G687" s="222" t="s">
        <v>30</v>
      </c>
      <c r="H687" s="234"/>
      <c r="I687" s="201">
        <f t="shared" si="540"/>
        <v>0</v>
      </c>
      <c r="J687" s="235"/>
      <c r="K687" s="234"/>
      <c r="L687" s="201">
        <f t="shared" si="541"/>
        <v>0</v>
      </c>
      <c r="M687" s="235"/>
      <c r="N687" s="234"/>
      <c r="O687" s="201">
        <f t="shared" si="542"/>
        <v>0</v>
      </c>
      <c r="P687" s="235"/>
      <c r="Q687" s="234"/>
      <c r="R687" s="201">
        <f>SUM(Q687)</f>
        <v>0</v>
      </c>
      <c r="S687" s="235"/>
      <c r="T687" s="234"/>
      <c r="U687" s="201">
        <f t="shared" si="544"/>
        <v>0</v>
      </c>
      <c r="V687" s="235"/>
      <c r="W687" s="234"/>
      <c r="X687" s="201">
        <f t="shared" si="545"/>
        <v>0</v>
      </c>
      <c r="Y687" s="254"/>
      <c r="Z687" s="234"/>
      <c r="AA687" s="201">
        <f t="shared" si="546"/>
        <v>0</v>
      </c>
      <c r="AB687" s="235"/>
      <c r="AC687" s="234">
        <v>325000</v>
      </c>
      <c r="AD687" s="201">
        <f t="shared" si="547"/>
        <v>325000</v>
      </c>
      <c r="AE687" s="235"/>
      <c r="AF687" s="234"/>
      <c r="AG687" s="201">
        <f t="shared" si="548"/>
        <v>0</v>
      </c>
      <c r="AH687" s="235"/>
      <c r="AI687" s="229"/>
      <c r="AJ687" s="205" t="s">
        <v>32</v>
      </c>
    </row>
    <row r="688" spans="1:36" ht="13.5" customHeight="1">
      <c r="A688" s="359"/>
      <c r="B688" s="367"/>
      <c r="C688" s="361"/>
      <c r="D688" s="363"/>
      <c r="E688" s="365"/>
      <c r="F688" s="367"/>
      <c r="G688" s="222" t="s">
        <v>31</v>
      </c>
      <c r="H688" s="234"/>
      <c r="I688" s="201">
        <f t="shared" si="540"/>
        <v>0</v>
      </c>
      <c r="J688" s="235"/>
      <c r="K688" s="234"/>
      <c r="L688" s="201">
        <f t="shared" si="541"/>
        <v>0</v>
      </c>
      <c r="M688" s="235"/>
      <c r="N688" s="234"/>
      <c r="O688" s="201">
        <f t="shared" si="542"/>
        <v>0</v>
      </c>
      <c r="P688" s="235"/>
      <c r="Q688" s="234"/>
      <c r="R688" s="201">
        <f t="shared" ref="R688:R693" si="549">SUM(Q688)</f>
        <v>0</v>
      </c>
      <c r="S688" s="235"/>
      <c r="T688" s="234"/>
      <c r="U688" s="201">
        <f t="shared" si="544"/>
        <v>0</v>
      </c>
      <c r="V688" s="235"/>
      <c r="W688" s="234"/>
      <c r="X688" s="201">
        <f t="shared" si="545"/>
        <v>0</v>
      </c>
      <c r="Y688" s="254"/>
      <c r="Z688" s="234"/>
      <c r="AA688" s="201">
        <f t="shared" si="546"/>
        <v>0</v>
      </c>
      <c r="AB688" s="235"/>
      <c r="AC688" s="234"/>
      <c r="AD688" s="201">
        <f t="shared" si="547"/>
        <v>0</v>
      </c>
      <c r="AE688" s="235"/>
      <c r="AF688" s="234"/>
      <c r="AG688" s="201">
        <f t="shared" si="548"/>
        <v>0</v>
      </c>
      <c r="AH688" s="235"/>
      <c r="AI688" s="229">
        <v>490000</v>
      </c>
      <c r="AJ688" s="204">
        <f>SUM(I685:I693,L685:L693,O685:O693,R685:R693,U685:U693,X685:X693,AA685:AA693,AD685:AD693,AG685:AG693)</f>
        <v>325000</v>
      </c>
    </row>
    <row r="689" spans="1:36" ht="13.5" customHeight="1">
      <c r="A689" s="359"/>
      <c r="B689" s="367"/>
      <c r="C689" s="361"/>
      <c r="D689" s="363"/>
      <c r="E689" s="365"/>
      <c r="F689" s="367"/>
      <c r="G689" s="222" t="s">
        <v>33</v>
      </c>
      <c r="H689" s="234"/>
      <c r="I689" s="201">
        <f t="shared" si="540"/>
        <v>0</v>
      </c>
      <c r="J689" s="235"/>
      <c r="K689" s="234"/>
      <c r="L689" s="201">
        <f t="shared" si="541"/>
        <v>0</v>
      </c>
      <c r="M689" s="235"/>
      <c r="N689" s="234"/>
      <c r="O689" s="201">
        <f t="shared" si="542"/>
        <v>0</v>
      </c>
      <c r="P689" s="235"/>
      <c r="Q689" s="234"/>
      <c r="R689" s="201">
        <f t="shared" si="549"/>
        <v>0</v>
      </c>
      <c r="S689" s="235"/>
      <c r="T689" s="234"/>
      <c r="U689" s="201">
        <f t="shared" si="544"/>
        <v>0</v>
      </c>
      <c r="V689" s="235"/>
      <c r="W689" s="234"/>
      <c r="X689" s="201">
        <f t="shared" si="545"/>
        <v>0</v>
      </c>
      <c r="Y689" s="254"/>
      <c r="Z689" s="234"/>
      <c r="AA689" s="201">
        <f t="shared" si="546"/>
        <v>0</v>
      </c>
      <c r="AB689" s="235"/>
      <c r="AC689" s="234"/>
      <c r="AD689" s="201">
        <f t="shared" si="547"/>
        <v>0</v>
      </c>
      <c r="AE689" s="235"/>
      <c r="AF689" s="234"/>
      <c r="AG689" s="201">
        <f t="shared" si="548"/>
        <v>0</v>
      </c>
      <c r="AH689" s="235"/>
      <c r="AI689" s="229">
        <v>664063</v>
      </c>
      <c r="AJ689" s="205" t="s">
        <v>36</v>
      </c>
    </row>
    <row r="690" spans="1:36" ht="13.5" customHeight="1">
      <c r="A690" s="359"/>
      <c r="B690" s="367"/>
      <c r="C690" s="361"/>
      <c r="D690" s="363"/>
      <c r="E690" s="365"/>
      <c r="F690" s="367"/>
      <c r="G690" s="222" t="s">
        <v>34</v>
      </c>
      <c r="H690" s="234"/>
      <c r="I690" s="201">
        <f t="shared" si="540"/>
        <v>0</v>
      </c>
      <c r="J690" s="235"/>
      <c r="K690" s="234"/>
      <c r="L690" s="201">
        <f t="shared" si="541"/>
        <v>0</v>
      </c>
      <c r="M690" s="235"/>
      <c r="N690" s="234"/>
      <c r="O690" s="201">
        <f t="shared" si="542"/>
        <v>0</v>
      </c>
      <c r="P690" s="235"/>
      <c r="Q690" s="234"/>
      <c r="R690" s="201">
        <f t="shared" si="549"/>
        <v>0</v>
      </c>
      <c r="S690" s="235"/>
      <c r="T690" s="234"/>
      <c r="U690" s="201">
        <f t="shared" si="544"/>
        <v>0</v>
      </c>
      <c r="V690" s="235"/>
      <c r="W690" s="234"/>
      <c r="X690" s="201">
        <f t="shared" si="545"/>
        <v>0</v>
      </c>
      <c r="Y690" s="254"/>
      <c r="Z690" s="234"/>
      <c r="AA690" s="201">
        <f t="shared" si="546"/>
        <v>0</v>
      </c>
      <c r="AB690" s="235"/>
      <c r="AC690" s="234"/>
      <c r="AD690" s="201">
        <f t="shared" si="547"/>
        <v>0</v>
      </c>
      <c r="AE690" s="235"/>
      <c r="AF690" s="234"/>
      <c r="AG690" s="201">
        <f t="shared" si="548"/>
        <v>0</v>
      </c>
      <c r="AH690" s="235"/>
      <c r="AI690" s="229">
        <v>2003125</v>
      </c>
      <c r="AJ690" s="204">
        <f>SUM(J685:J693,M685:M693,P685:P693,S685:S693,V685:V693,Y685:Y693,AB685:AB693,AE685:AE693,AH685:AH693)</f>
        <v>0</v>
      </c>
    </row>
    <row r="691" spans="1:36" ht="13.5" customHeight="1">
      <c r="A691" s="359"/>
      <c r="B691" s="367"/>
      <c r="C691" s="361"/>
      <c r="D691" s="363"/>
      <c r="E691" s="365"/>
      <c r="F691" s="367"/>
      <c r="G691" s="222" t="s">
        <v>35</v>
      </c>
      <c r="H691" s="234"/>
      <c r="I691" s="201">
        <f t="shared" si="540"/>
        <v>0</v>
      </c>
      <c r="J691" s="235"/>
      <c r="K691" s="234"/>
      <c r="L691" s="201">
        <f t="shared" si="541"/>
        <v>0</v>
      </c>
      <c r="M691" s="235"/>
      <c r="N691" s="234"/>
      <c r="O691" s="201">
        <f t="shared" si="542"/>
        <v>0</v>
      </c>
      <c r="P691" s="235"/>
      <c r="Q691" s="234"/>
      <c r="R691" s="201">
        <f t="shared" si="549"/>
        <v>0</v>
      </c>
      <c r="S691" s="235"/>
      <c r="T691" s="234"/>
      <c r="U691" s="201">
        <f t="shared" si="544"/>
        <v>0</v>
      </c>
      <c r="V691" s="235"/>
      <c r="W691" s="234"/>
      <c r="X691" s="201">
        <f t="shared" si="545"/>
        <v>0</v>
      </c>
      <c r="Y691" s="254"/>
      <c r="Z691" s="234"/>
      <c r="AA691" s="201">
        <f t="shared" si="546"/>
        <v>0</v>
      </c>
      <c r="AB691" s="235"/>
      <c r="AC691" s="234"/>
      <c r="AD691" s="201">
        <f t="shared" si="547"/>
        <v>0</v>
      </c>
      <c r="AE691" s="235"/>
      <c r="AF691" s="234"/>
      <c r="AG691" s="201">
        <f t="shared" si="548"/>
        <v>0</v>
      </c>
      <c r="AH691" s="235"/>
      <c r="AI691" s="229"/>
      <c r="AJ691" s="205" t="s">
        <v>40</v>
      </c>
    </row>
    <row r="692" spans="1:36" ht="13.5" customHeight="1">
      <c r="A692" s="359"/>
      <c r="B692" s="367"/>
      <c r="C692" s="361"/>
      <c r="D692" s="363"/>
      <c r="E692" s="365"/>
      <c r="F692" s="367"/>
      <c r="G692" s="222" t="s">
        <v>37</v>
      </c>
      <c r="H692" s="234"/>
      <c r="I692" s="201">
        <f t="shared" si="540"/>
        <v>0</v>
      </c>
      <c r="J692" s="235"/>
      <c r="K692" s="234"/>
      <c r="L692" s="201">
        <f t="shared" si="541"/>
        <v>0</v>
      </c>
      <c r="M692" s="235"/>
      <c r="N692" s="234"/>
      <c r="O692" s="201">
        <f t="shared" si="542"/>
        <v>0</v>
      </c>
      <c r="P692" s="235"/>
      <c r="Q692" s="234"/>
      <c r="R692" s="201">
        <f t="shared" si="549"/>
        <v>0</v>
      </c>
      <c r="S692" s="235"/>
      <c r="T692" s="234"/>
      <c r="U692" s="201">
        <f t="shared" si="544"/>
        <v>0</v>
      </c>
      <c r="V692" s="235"/>
      <c r="W692" s="234"/>
      <c r="X692" s="201">
        <f t="shared" si="545"/>
        <v>0</v>
      </c>
      <c r="Y692" s="254"/>
      <c r="Z692" s="234"/>
      <c r="AA692" s="201">
        <f t="shared" si="546"/>
        <v>0</v>
      </c>
      <c r="AB692" s="235"/>
      <c r="AC692" s="234"/>
      <c r="AD692" s="201">
        <f t="shared" si="547"/>
        <v>0</v>
      </c>
      <c r="AE692" s="235"/>
      <c r="AF692" s="234"/>
      <c r="AG692" s="201">
        <f t="shared" si="548"/>
        <v>0</v>
      </c>
      <c r="AH692" s="235"/>
      <c r="AI692" s="229"/>
      <c r="AJ692" s="206">
        <f>AJ690/AJ686</f>
        <v>0</v>
      </c>
    </row>
    <row r="693" spans="1:36" ht="13.5" customHeight="1" thickBot="1">
      <c r="A693" s="360"/>
      <c r="B693" s="368"/>
      <c r="C693" s="362"/>
      <c r="D693" s="364"/>
      <c r="E693" s="366"/>
      <c r="F693" s="368"/>
      <c r="G693" s="223" t="s">
        <v>38</v>
      </c>
      <c r="H693" s="236"/>
      <c r="I693" s="207">
        <f t="shared" si="540"/>
        <v>0</v>
      </c>
      <c r="J693" s="237"/>
      <c r="K693" s="236"/>
      <c r="L693" s="207">
        <f t="shared" si="541"/>
        <v>0</v>
      </c>
      <c r="M693" s="237"/>
      <c r="N693" s="236"/>
      <c r="O693" s="207">
        <f t="shared" si="542"/>
        <v>0</v>
      </c>
      <c r="P693" s="237"/>
      <c r="Q693" s="236"/>
      <c r="R693" s="207">
        <f t="shared" si="549"/>
        <v>0</v>
      </c>
      <c r="S693" s="237"/>
      <c r="T693" s="236"/>
      <c r="U693" s="207">
        <f t="shared" si="544"/>
        <v>0</v>
      </c>
      <c r="V693" s="237"/>
      <c r="W693" s="236"/>
      <c r="X693" s="207">
        <f t="shared" si="545"/>
        <v>0</v>
      </c>
      <c r="Y693" s="255"/>
      <c r="Z693" s="236"/>
      <c r="AA693" s="207">
        <f t="shared" si="546"/>
        <v>0</v>
      </c>
      <c r="AB693" s="237"/>
      <c r="AC693" s="236"/>
      <c r="AD693" s="207">
        <f t="shared" si="547"/>
        <v>0</v>
      </c>
      <c r="AE693" s="237"/>
      <c r="AF693" s="236"/>
      <c r="AG693" s="207">
        <f t="shared" si="548"/>
        <v>0</v>
      </c>
      <c r="AH693" s="237"/>
      <c r="AI693" s="230"/>
      <c r="AJ693" s="208"/>
    </row>
    <row r="694" spans="1:36" ht="15" hidden="1" customHeight="1">
      <c r="A694" s="383" t="s">
        <v>17</v>
      </c>
      <c r="B694" s="384" t="s">
        <v>13</v>
      </c>
      <c r="C694" s="384" t="s">
        <v>14</v>
      </c>
      <c r="D694" s="384" t="s">
        <v>157</v>
      </c>
      <c r="E694" s="384" t="s">
        <v>16</v>
      </c>
      <c r="F694" s="381" t="s">
        <v>17</v>
      </c>
      <c r="G694" s="385" t="s">
        <v>18</v>
      </c>
      <c r="H694" s="386" t="s">
        <v>19</v>
      </c>
      <c r="I694" s="381" t="s">
        <v>20</v>
      </c>
      <c r="J694" s="382" t="s">
        <v>21</v>
      </c>
      <c r="K694" s="386" t="s">
        <v>19</v>
      </c>
      <c r="L694" s="381" t="s">
        <v>20</v>
      </c>
      <c r="M694" s="382" t="s">
        <v>21</v>
      </c>
      <c r="N694" s="386" t="s">
        <v>19</v>
      </c>
      <c r="O694" s="381" t="s">
        <v>20</v>
      </c>
      <c r="P694" s="382" t="s">
        <v>21</v>
      </c>
      <c r="Q694" s="386" t="s">
        <v>19</v>
      </c>
      <c r="R694" s="381" t="s">
        <v>20</v>
      </c>
      <c r="S694" s="382" t="s">
        <v>21</v>
      </c>
      <c r="T694" s="386" t="s">
        <v>19</v>
      </c>
      <c r="U694" s="381" t="s">
        <v>20</v>
      </c>
      <c r="V694" s="382" t="s">
        <v>21</v>
      </c>
      <c r="W694" s="386" t="s">
        <v>19</v>
      </c>
      <c r="X694" s="381" t="s">
        <v>20</v>
      </c>
      <c r="Y694" s="390" t="s">
        <v>21</v>
      </c>
      <c r="Z694" s="386" t="s">
        <v>19</v>
      </c>
      <c r="AA694" s="381" t="s">
        <v>20</v>
      </c>
      <c r="AB694" s="382" t="s">
        <v>21</v>
      </c>
      <c r="AC694" s="386" t="s">
        <v>19</v>
      </c>
      <c r="AD694" s="381" t="s">
        <v>20</v>
      </c>
      <c r="AE694" s="382" t="s">
        <v>21</v>
      </c>
      <c r="AF694" s="386" t="s">
        <v>19</v>
      </c>
      <c r="AG694" s="381" t="s">
        <v>20</v>
      </c>
      <c r="AH694" s="382" t="s">
        <v>21</v>
      </c>
      <c r="AI694" s="387" t="s">
        <v>19</v>
      </c>
      <c r="AJ694" s="388" t="s">
        <v>22</v>
      </c>
    </row>
    <row r="695" spans="1:36" ht="15" hidden="1" customHeight="1">
      <c r="A695" s="354"/>
      <c r="B695" s="356"/>
      <c r="C695" s="356"/>
      <c r="D695" s="356"/>
      <c r="E695" s="356"/>
      <c r="F695" s="348"/>
      <c r="G695" s="358"/>
      <c r="H695" s="352"/>
      <c r="I695" s="348"/>
      <c r="J695" s="350"/>
      <c r="K695" s="352"/>
      <c r="L695" s="348"/>
      <c r="M695" s="350"/>
      <c r="N695" s="352"/>
      <c r="O695" s="348"/>
      <c r="P695" s="350"/>
      <c r="Q695" s="352"/>
      <c r="R695" s="348"/>
      <c r="S695" s="350"/>
      <c r="T695" s="352"/>
      <c r="U695" s="348"/>
      <c r="V695" s="350"/>
      <c r="W695" s="352"/>
      <c r="X695" s="348"/>
      <c r="Y695" s="370"/>
      <c r="Z695" s="352"/>
      <c r="AA695" s="348"/>
      <c r="AB695" s="350"/>
      <c r="AC695" s="352"/>
      <c r="AD695" s="348"/>
      <c r="AE695" s="350"/>
      <c r="AF695" s="352"/>
      <c r="AG695" s="348"/>
      <c r="AH695" s="350"/>
      <c r="AI695" s="372"/>
      <c r="AJ695" s="380"/>
    </row>
    <row r="696" spans="1:36" ht="15" hidden="1" customHeight="1">
      <c r="A696" s="359" t="s">
        <v>332</v>
      </c>
      <c r="B696" s="367" t="s">
        <v>333</v>
      </c>
      <c r="C696" s="361">
        <v>2267</v>
      </c>
      <c r="D696" s="389" t="s">
        <v>334</v>
      </c>
      <c r="E696" s="365" t="s">
        <v>335</v>
      </c>
      <c r="F696" s="367" t="s">
        <v>332</v>
      </c>
      <c r="G696" s="222" t="s">
        <v>27</v>
      </c>
      <c r="H696" s="234"/>
      <c r="I696" s="201">
        <f t="shared" ref="I696:I704" si="550">H696-J696</f>
        <v>0</v>
      </c>
      <c r="J696" s="235"/>
      <c r="K696" s="234"/>
      <c r="L696" s="201">
        <f t="shared" ref="L696:L704" si="551">K696-M696</f>
        <v>0</v>
      </c>
      <c r="M696" s="235"/>
      <c r="N696" s="234"/>
      <c r="O696" s="201">
        <f t="shared" ref="O696:O704" si="552">N696-P696</f>
        <v>0</v>
      </c>
      <c r="P696" s="235"/>
      <c r="Q696" s="234"/>
      <c r="R696" s="201">
        <f t="shared" ref="R696:R704" si="553">Q696-S696</f>
        <v>0</v>
      </c>
      <c r="S696" s="235"/>
      <c r="T696" s="234"/>
      <c r="U696" s="201">
        <f t="shared" ref="U696:U704" si="554">T696-V696</f>
        <v>0</v>
      </c>
      <c r="V696" s="235"/>
      <c r="W696" s="234"/>
      <c r="X696" s="201">
        <f t="shared" ref="X696:X704" si="555">W696-Y696</f>
        <v>0</v>
      </c>
      <c r="Y696" s="254"/>
      <c r="Z696" s="234"/>
      <c r="AA696" s="201">
        <f t="shared" ref="AA696:AA704" si="556">Z696-AB696</f>
        <v>0</v>
      </c>
      <c r="AB696" s="235"/>
      <c r="AC696" s="234"/>
      <c r="AD696" s="201">
        <f t="shared" ref="AD696:AD704" si="557">AC696-AE696</f>
        <v>0</v>
      </c>
      <c r="AE696" s="235"/>
      <c r="AF696" s="234"/>
      <c r="AG696" s="201">
        <f t="shared" ref="AG696:AG704" si="558">AF696-AH696</f>
        <v>0</v>
      </c>
      <c r="AH696" s="235"/>
      <c r="AI696" s="229"/>
      <c r="AJ696" s="203" t="s">
        <v>28</v>
      </c>
    </row>
    <row r="697" spans="1:36" ht="15" hidden="1" customHeight="1">
      <c r="A697" s="359"/>
      <c r="B697" s="367"/>
      <c r="C697" s="361"/>
      <c r="D697" s="389"/>
      <c r="E697" s="365"/>
      <c r="F697" s="367"/>
      <c r="G697" s="222" t="s">
        <v>29</v>
      </c>
      <c r="H697" s="234"/>
      <c r="I697" s="201">
        <f t="shared" si="550"/>
        <v>0</v>
      </c>
      <c r="J697" s="235"/>
      <c r="K697" s="234"/>
      <c r="L697" s="201">
        <f t="shared" si="551"/>
        <v>0</v>
      </c>
      <c r="M697" s="235"/>
      <c r="N697" s="234"/>
      <c r="O697" s="201">
        <f t="shared" si="552"/>
        <v>0</v>
      </c>
      <c r="P697" s="235"/>
      <c r="Q697" s="234"/>
      <c r="R697" s="201">
        <f t="shared" si="553"/>
        <v>0</v>
      </c>
      <c r="S697" s="235"/>
      <c r="T697" s="234"/>
      <c r="U697" s="201">
        <f t="shared" si="554"/>
        <v>0</v>
      </c>
      <c r="V697" s="235"/>
      <c r="W697" s="234"/>
      <c r="X697" s="201">
        <f t="shared" si="555"/>
        <v>0</v>
      </c>
      <c r="Y697" s="254"/>
      <c r="Z697" s="234"/>
      <c r="AA697" s="201">
        <f t="shared" si="556"/>
        <v>0</v>
      </c>
      <c r="AB697" s="235"/>
      <c r="AC697" s="234"/>
      <c r="AD697" s="201">
        <f t="shared" si="557"/>
        <v>0</v>
      </c>
      <c r="AE697" s="235"/>
      <c r="AF697" s="234"/>
      <c r="AG697" s="201">
        <f t="shared" si="558"/>
        <v>0</v>
      </c>
      <c r="AH697" s="235"/>
      <c r="AI697" s="229"/>
      <c r="AJ697" s="204">
        <f>SUM(H696:H704,K696:K704,N696:N704,Q696:Q704,T696:T704,W696:W704,Z696:Z704,AC696:AC704,AF696:AF704)</f>
        <v>264382</v>
      </c>
    </row>
    <row r="698" spans="1:36" ht="15" hidden="1" customHeight="1">
      <c r="A698" s="359"/>
      <c r="B698" s="367"/>
      <c r="C698" s="361"/>
      <c r="D698" s="389"/>
      <c r="E698" s="365"/>
      <c r="F698" s="367"/>
      <c r="G698" s="222" t="s">
        <v>30</v>
      </c>
      <c r="H698" s="234"/>
      <c r="I698" s="201">
        <f t="shared" si="550"/>
        <v>0</v>
      </c>
      <c r="J698" s="235"/>
      <c r="K698" s="234"/>
      <c r="L698" s="201">
        <f t="shared" si="551"/>
        <v>0</v>
      </c>
      <c r="M698" s="235"/>
      <c r="N698" s="234"/>
      <c r="O698" s="201">
        <f t="shared" si="552"/>
        <v>0</v>
      </c>
      <c r="P698" s="235"/>
      <c r="Q698" s="234"/>
      <c r="R698" s="201">
        <f t="shared" si="553"/>
        <v>0</v>
      </c>
      <c r="S698" s="235"/>
      <c r="T698" s="234"/>
      <c r="U698" s="201">
        <f t="shared" si="554"/>
        <v>0</v>
      </c>
      <c r="V698" s="235"/>
      <c r="W698" s="234"/>
      <c r="X698" s="201">
        <f t="shared" si="555"/>
        <v>0</v>
      </c>
      <c r="Y698" s="254"/>
      <c r="Z698" s="234"/>
      <c r="AA698" s="201">
        <f t="shared" si="556"/>
        <v>0</v>
      </c>
      <c r="AB698" s="235"/>
      <c r="AC698" s="234"/>
      <c r="AD698" s="201">
        <f t="shared" si="557"/>
        <v>0</v>
      </c>
      <c r="AE698" s="235"/>
      <c r="AF698" s="234"/>
      <c r="AG698" s="201">
        <f t="shared" si="558"/>
        <v>0</v>
      </c>
      <c r="AH698" s="235"/>
      <c r="AI698" s="229"/>
      <c r="AJ698" s="205" t="s">
        <v>32</v>
      </c>
    </row>
    <row r="699" spans="1:36" ht="15" hidden="1" customHeight="1">
      <c r="A699" s="359"/>
      <c r="B699" s="367"/>
      <c r="C699" s="361"/>
      <c r="D699" s="389"/>
      <c r="E699" s="365"/>
      <c r="F699" s="367"/>
      <c r="G699" s="222" t="s">
        <v>31</v>
      </c>
      <c r="H699" s="234">
        <v>30000</v>
      </c>
      <c r="I699" s="201">
        <f t="shared" si="550"/>
        <v>0</v>
      </c>
      <c r="J699" s="235">
        <v>30000</v>
      </c>
      <c r="K699" s="234"/>
      <c r="L699" s="201">
        <f t="shared" si="551"/>
        <v>0</v>
      </c>
      <c r="M699" s="235"/>
      <c r="N699" s="234"/>
      <c r="O699" s="201">
        <f t="shared" si="552"/>
        <v>0</v>
      </c>
      <c r="P699" s="235"/>
      <c r="Q699" s="234"/>
      <c r="R699" s="201">
        <f t="shared" si="553"/>
        <v>0</v>
      </c>
      <c r="S699" s="235"/>
      <c r="T699" s="234"/>
      <c r="U699" s="201">
        <f t="shared" si="554"/>
        <v>0</v>
      </c>
      <c r="V699" s="235"/>
      <c r="W699" s="234"/>
      <c r="X699" s="201">
        <f t="shared" si="555"/>
        <v>0</v>
      </c>
      <c r="Y699" s="254"/>
      <c r="Z699" s="234"/>
      <c r="AA699" s="201">
        <f t="shared" si="556"/>
        <v>0</v>
      </c>
      <c r="AB699" s="235"/>
      <c r="AC699" s="234"/>
      <c r="AD699" s="201">
        <f t="shared" si="557"/>
        <v>0</v>
      </c>
      <c r="AE699" s="235"/>
      <c r="AF699" s="234"/>
      <c r="AG699" s="201">
        <f t="shared" si="558"/>
        <v>0</v>
      </c>
      <c r="AH699" s="235"/>
      <c r="AI699" s="229"/>
      <c r="AJ699" s="204">
        <f>SUM(I696:I704,L696:L704,O696:O704,R696:R704,U696:U704,X696:X704,AA696:AA704,AD696:AD704,AA696:AA704,AG696:AG704)</f>
        <v>0</v>
      </c>
    </row>
    <row r="700" spans="1:36" ht="15" hidden="1" customHeight="1">
      <c r="A700" s="359"/>
      <c r="B700" s="367"/>
      <c r="C700" s="361"/>
      <c r="D700" s="389"/>
      <c r="E700" s="365"/>
      <c r="F700" s="367"/>
      <c r="G700" s="222" t="s">
        <v>33</v>
      </c>
      <c r="H700" s="234"/>
      <c r="I700" s="201">
        <f t="shared" si="550"/>
        <v>0</v>
      </c>
      <c r="J700" s="235"/>
      <c r="K700" s="234"/>
      <c r="L700" s="201">
        <f t="shared" si="551"/>
        <v>0</v>
      </c>
      <c r="M700" s="235"/>
      <c r="N700" s="234"/>
      <c r="O700" s="201">
        <f t="shared" si="552"/>
        <v>0</v>
      </c>
      <c r="P700" s="235"/>
      <c r="Q700" s="234"/>
      <c r="R700" s="201">
        <f t="shared" si="553"/>
        <v>0</v>
      </c>
      <c r="S700" s="235"/>
      <c r="T700" s="234"/>
      <c r="U700" s="201">
        <f t="shared" si="554"/>
        <v>0</v>
      </c>
      <c r="V700" s="235"/>
      <c r="W700" s="234"/>
      <c r="X700" s="201">
        <f t="shared" si="555"/>
        <v>0</v>
      </c>
      <c r="Y700" s="254"/>
      <c r="Z700" s="234"/>
      <c r="AA700" s="201">
        <f t="shared" si="556"/>
        <v>0</v>
      </c>
      <c r="AB700" s="235"/>
      <c r="AC700" s="234"/>
      <c r="AD700" s="201">
        <f t="shared" si="557"/>
        <v>0</v>
      </c>
      <c r="AE700" s="235"/>
      <c r="AF700" s="234"/>
      <c r="AG700" s="201">
        <f t="shared" si="558"/>
        <v>0</v>
      </c>
      <c r="AH700" s="235"/>
      <c r="AI700" s="229"/>
      <c r="AJ700" s="205" t="s">
        <v>36</v>
      </c>
    </row>
    <row r="701" spans="1:36" ht="15" hidden="1" customHeight="1">
      <c r="A701" s="359"/>
      <c r="B701" s="367"/>
      <c r="C701" s="361"/>
      <c r="D701" s="389"/>
      <c r="E701" s="365"/>
      <c r="F701" s="367"/>
      <c r="G701" s="222" t="s">
        <v>34</v>
      </c>
      <c r="H701" s="234"/>
      <c r="I701" s="201">
        <f t="shared" si="550"/>
        <v>0</v>
      </c>
      <c r="J701" s="235"/>
      <c r="K701" s="234"/>
      <c r="L701" s="201">
        <f t="shared" si="551"/>
        <v>0</v>
      </c>
      <c r="M701" s="235"/>
      <c r="N701" s="234">
        <v>234382</v>
      </c>
      <c r="O701" s="201">
        <f t="shared" si="552"/>
        <v>0</v>
      </c>
      <c r="P701" s="235">
        <v>234382</v>
      </c>
      <c r="Q701" s="234"/>
      <c r="R701" s="201">
        <f t="shared" si="553"/>
        <v>0</v>
      </c>
      <c r="S701" s="235"/>
      <c r="T701" s="234"/>
      <c r="U701" s="201">
        <f t="shared" si="554"/>
        <v>0</v>
      </c>
      <c r="V701" s="235"/>
      <c r="W701" s="234"/>
      <c r="X701" s="201">
        <f t="shared" si="555"/>
        <v>0</v>
      </c>
      <c r="Y701" s="254"/>
      <c r="Z701" s="234"/>
      <c r="AA701" s="201">
        <f t="shared" si="556"/>
        <v>0</v>
      </c>
      <c r="AB701" s="235"/>
      <c r="AC701" s="234"/>
      <c r="AD701" s="201">
        <f t="shared" si="557"/>
        <v>0</v>
      </c>
      <c r="AE701" s="235"/>
      <c r="AF701" s="234"/>
      <c r="AG701" s="201">
        <f t="shared" si="558"/>
        <v>0</v>
      </c>
      <c r="AH701" s="235"/>
      <c r="AI701" s="229"/>
      <c r="AJ701" s="204">
        <f>SUM(J696:J704,M696:M704,P696:P704,S696:S704,V696:V704,Y696:Y704,AB696:AB704,AE696:AE704,AH696:AH704)</f>
        <v>264382</v>
      </c>
    </row>
    <row r="702" spans="1:36" ht="15" hidden="1" customHeight="1">
      <c r="A702" s="359"/>
      <c r="B702" s="367"/>
      <c r="C702" s="361"/>
      <c r="D702" s="389"/>
      <c r="E702" s="365"/>
      <c r="F702" s="367"/>
      <c r="G702" s="222" t="s">
        <v>35</v>
      </c>
      <c r="H702" s="234"/>
      <c r="I702" s="201">
        <f t="shared" si="550"/>
        <v>0</v>
      </c>
      <c r="J702" s="235"/>
      <c r="K702" s="234"/>
      <c r="L702" s="201">
        <f t="shared" si="551"/>
        <v>0</v>
      </c>
      <c r="M702" s="235"/>
      <c r="N702" s="234"/>
      <c r="O702" s="201">
        <f t="shared" si="552"/>
        <v>0</v>
      </c>
      <c r="P702" s="235"/>
      <c r="Q702" s="234"/>
      <c r="R702" s="201">
        <f t="shared" si="553"/>
        <v>0</v>
      </c>
      <c r="S702" s="235"/>
      <c r="T702" s="234"/>
      <c r="U702" s="201">
        <f t="shared" si="554"/>
        <v>0</v>
      </c>
      <c r="V702" s="235"/>
      <c r="W702" s="234"/>
      <c r="X702" s="201">
        <f t="shared" si="555"/>
        <v>0</v>
      </c>
      <c r="Y702" s="254"/>
      <c r="Z702" s="234"/>
      <c r="AA702" s="201">
        <f t="shared" si="556"/>
        <v>0</v>
      </c>
      <c r="AB702" s="235"/>
      <c r="AC702" s="234"/>
      <c r="AD702" s="201">
        <f t="shared" si="557"/>
        <v>0</v>
      </c>
      <c r="AE702" s="235"/>
      <c r="AF702" s="234"/>
      <c r="AG702" s="201">
        <f t="shared" si="558"/>
        <v>0</v>
      </c>
      <c r="AH702" s="235"/>
      <c r="AI702" s="229"/>
      <c r="AJ702" s="205" t="s">
        <v>40</v>
      </c>
    </row>
    <row r="703" spans="1:36" ht="15" hidden="1" customHeight="1">
      <c r="A703" s="359"/>
      <c r="B703" s="367"/>
      <c r="C703" s="361"/>
      <c r="D703" s="389"/>
      <c r="E703" s="365"/>
      <c r="F703" s="367"/>
      <c r="G703" s="222" t="s">
        <v>37</v>
      </c>
      <c r="H703" s="234"/>
      <c r="I703" s="201">
        <f t="shared" si="550"/>
        <v>0</v>
      </c>
      <c r="J703" s="235"/>
      <c r="K703" s="234"/>
      <c r="L703" s="201">
        <f t="shared" si="551"/>
        <v>0</v>
      </c>
      <c r="M703" s="235"/>
      <c r="N703" s="234"/>
      <c r="O703" s="201">
        <f t="shared" si="552"/>
        <v>0</v>
      </c>
      <c r="P703" s="235"/>
      <c r="Q703" s="234"/>
      <c r="R703" s="201">
        <f t="shared" si="553"/>
        <v>0</v>
      </c>
      <c r="S703" s="235"/>
      <c r="T703" s="234"/>
      <c r="U703" s="201">
        <f t="shared" si="554"/>
        <v>0</v>
      </c>
      <c r="V703" s="235"/>
      <c r="W703" s="234"/>
      <c r="X703" s="201">
        <f t="shared" si="555"/>
        <v>0</v>
      </c>
      <c r="Y703" s="254"/>
      <c r="Z703" s="234"/>
      <c r="AA703" s="201">
        <f t="shared" si="556"/>
        <v>0</v>
      </c>
      <c r="AB703" s="235"/>
      <c r="AC703" s="234"/>
      <c r="AD703" s="201">
        <f t="shared" si="557"/>
        <v>0</v>
      </c>
      <c r="AE703" s="235"/>
      <c r="AF703" s="234"/>
      <c r="AG703" s="201">
        <f t="shared" si="558"/>
        <v>0</v>
      </c>
      <c r="AH703" s="235"/>
      <c r="AI703" s="229"/>
      <c r="AJ703" s="206">
        <f>AJ701/AJ697</f>
        <v>1</v>
      </c>
    </row>
    <row r="704" spans="1:36" ht="15" hidden="1" customHeight="1" thickBot="1">
      <c r="A704" s="396"/>
      <c r="B704" s="400"/>
      <c r="C704" s="397"/>
      <c r="D704" s="408"/>
      <c r="E704" s="399"/>
      <c r="F704" s="400"/>
      <c r="G704" s="224" t="s">
        <v>38</v>
      </c>
      <c r="H704" s="238"/>
      <c r="I704" s="202">
        <f t="shared" si="550"/>
        <v>0</v>
      </c>
      <c r="J704" s="239"/>
      <c r="K704" s="238"/>
      <c r="L704" s="202">
        <f t="shared" si="551"/>
        <v>0</v>
      </c>
      <c r="M704" s="239"/>
      <c r="N704" s="238"/>
      <c r="O704" s="202">
        <f t="shared" si="552"/>
        <v>0</v>
      </c>
      <c r="P704" s="239"/>
      <c r="Q704" s="238"/>
      <c r="R704" s="202">
        <f t="shared" si="553"/>
        <v>0</v>
      </c>
      <c r="S704" s="239"/>
      <c r="T704" s="238"/>
      <c r="U704" s="202">
        <f t="shared" si="554"/>
        <v>0</v>
      </c>
      <c r="V704" s="239"/>
      <c r="W704" s="238"/>
      <c r="X704" s="202">
        <f t="shared" si="555"/>
        <v>0</v>
      </c>
      <c r="Y704" s="256"/>
      <c r="Z704" s="238"/>
      <c r="AA704" s="202">
        <f t="shared" si="556"/>
        <v>0</v>
      </c>
      <c r="AB704" s="239"/>
      <c r="AC704" s="238"/>
      <c r="AD704" s="202">
        <f t="shared" si="557"/>
        <v>0</v>
      </c>
      <c r="AE704" s="239"/>
      <c r="AF704" s="238"/>
      <c r="AG704" s="202">
        <f t="shared" si="558"/>
        <v>0</v>
      </c>
      <c r="AH704" s="239"/>
      <c r="AI704" s="231"/>
      <c r="AJ704" s="213"/>
    </row>
    <row r="705" spans="1:36" ht="11.25" customHeight="1">
      <c r="A705" s="353" t="s">
        <v>17</v>
      </c>
      <c r="B705" s="355" t="s">
        <v>13</v>
      </c>
      <c r="C705" s="355" t="s">
        <v>14</v>
      </c>
      <c r="D705" s="355" t="s">
        <v>157</v>
      </c>
      <c r="E705" s="355" t="s">
        <v>16</v>
      </c>
      <c r="F705" s="347" t="s">
        <v>17</v>
      </c>
      <c r="G705" s="357" t="s">
        <v>18</v>
      </c>
      <c r="H705" s="351" t="s">
        <v>19</v>
      </c>
      <c r="I705" s="347" t="s">
        <v>20</v>
      </c>
      <c r="J705" s="349" t="s">
        <v>21</v>
      </c>
      <c r="K705" s="351" t="s">
        <v>19</v>
      </c>
      <c r="L705" s="347" t="s">
        <v>20</v>
      </c>
      <c r="M705" s="349" t="s">
        <v>21</v>
      </c>
      <c r="N705" s="351" t="s">
        <v>19</v>
      </c>
      <c r="O705" s="347" t="s">
        <v>20</v>
      </c>
      <c r="P705" s="349" t="s">
        <v>21</v>
      </c>
      <c r="Q705" s="351" t="s">
        <v>19</v>
      </c>
      <c r="R705" s="347" t="s">
        <v>20</v>
      </c>
      <c r="S705" s="349" t="s">
        <v>21</v>
      </c>
      <c r="T705" s="351" t="s">
        <v>19</v>
      </c>
      <c r="U705" s="347" t="s">
        <v>20</v>
      </c>
      <c r="V705" s="349" t="s">
        <v>21</v>
      </c>
      <c r="W705" s="351" t="s">
        <v>19</v>
      </c>
      <c r="X705" s="347" t="s">
        <v>20</v>
      </c>
      <c r="Y705" s="369" t="s">
        <v>21</v>
      </c>
      <c r="Z705" s="351" t="s">
        <v>19</v>
      </c>
      <c r="AA705" s="347" t="s">
        <v>20</v>
      </c>
      <c r="AB705" s="349" t="s">
        <v>21</v>
      </c>
      <c r="AC705" s="351" t="s">
        <v>19</v>
      </c>
      <c r="AD705" s="347" t="s">
        <v>20</v>
      </c>
      <c r="AE705" s="349" t="s">
        <v>21</v>
      </c>
      <c r="AF705" s="351" t="s">
        <v>19</v>
      </c>
      <c r="AG705" s="347" t="s">
        <v>20</v>
      </c>
      <c r="AH705" s="349" t="s">
        <v>21</v>
      </c>
      <c r="AI705" s="371" t="s">
        <v>19</v>
      </c>
      <c r="AJ705" s="379" t="s">
        <v>22</v>
      </c>
    </row>
    <row r="706" spans="1:36" ht="25.5" customHeight="1">
      <c r="A706" s="354"/>
      <c r="B706" s="356"/>
      <c r="C706" s="356"/>
      <c r="D706" s="356"/>
      <c r="E706" s="356"/>
      <c r="F706" s="348"/>
      <c r="G706" s="358"/>
      <c r="H706" s="352"/>
      <c r="I706" s="348"/>
      <c r="J706" s="350"/>
      <c r="K706" s="352"/>
      <c r="L706" s="348"/>
      <c r="M706" s="350"/>
      <c r="N706" s="352"/>
      <c r="O706" s="348"/>
      <c r="P706" s="350"/>
      <c r="Q706" s="352"/>
      <c r="R706" s="348"/>
      <c r="S706" s="350"/>
      <c r="T706" s="352"/>
      <c r="U706" s="348"/>
      <c r="V706" s="350"/>
      <c r="W706" s="352"/>
      <c r="X706" s="348"/>
      <c r="Y706" s="370"/>
      <c r="Z706" s="352"/>
      <c r="AA706" s="348"/>
      <c r="AB706" s="350"/>
      <c r="AC706" s="352"/>
      <c r="AD706" s="348"/>
      <c r="AE706" s="350"/>
      <c r="AF706" s="352"/>
      <c r="AG706" s="348"/>
      <c r="AH706" s="350"/>
      <c r="AI706" s="372"/>
      <c r="AJ706" s="380"/>
    </row>
    <row r="707" spans="1:36">
      <c r="A707" s="359" t="s">
        <v>195</v>
      </c>
      <c r="B707" s="367" t="s">
        <v>336</v>
      </c>
      <c r="C707" s="361">
        <v>414</v>
      </c>
      <c r="D707" s="363" t="s">
        <v>160</v>
      </c>
      <c r="E707" s="365" t="s">
        <v>337</v>
      </c>
      <c r="F707" s="367" t="s">
        <v>195</v>
      </c>
      <c r="G707" s="222" t="s">
        <v>27</v>
      </c>
      <c r="H707" s="234"/>
      <c r="I707" s="201">
        <f t="shared" ref="I707:I715" si="559">H707-J707</f>
        <v>0</v>
      </c>
      <c r="J707" s="235"/>
      <c r="K707" s="234"/>
      <c r="L707" s="201">
        <f t="shared" ref="L707:L715" si="560">K707-M707</f>
        <v>0</v>
      </c>
      <c r="M707" s="235"/>
      <c r="N707" s="234"/>
      <c r="O707" s="201">
        <f t="shared" ref="O707:O715" si="561">N707-P707</f>
        <v>0</v>
      </c>
      <c r="P707" s="235"/>
      <c r="Q707" s="234"/>
      <c r="R707" s="201">
        <f t="shared" ref="R707:R708" si="562">SUM(Q707)</f>
        <v>0</v>
      </c>
      <c r="S707" s="235"/>
      <c r="T707" s="234">
        <v>225000</v>
      </c>
      <c r="U707" s="201">
        <f t="shared" ref="U707:U715" si="563">T707-V707</f>
        <v>0</v>
      </c>
      <c r="V707" s="235">
        <v>225000</v>
      </c>
      <c r="W707" s="234"/>
      <c r="X707" s="201">
        <f t="shared" ref="X707:X715" si="564">W707-Y707</f>
        <v>0</v>
      </c>
      <c r="Y707" s="254"/>
      <c r="Z707" s="234"/>
      <c r="AA707" s="201">
        <f t="shared" ref="AA707:AA715" si="565">Z707-AB707</f>
        <v>0</v>
      </c>
      <c r="AB707" s="235"/>
      <c r="AC707" s="234"/>
      <c r="AD707" s="201">
        <f t="shared" ref="AD707:AD715" si="566">AC707-AE707</f>
        <v>0</v>
      </c>
      <c r="AE707" s="235"/>
      <c r="AF707" s="234"/>
      <c r="AG707" s="201">
        <f t="shared" ref="AG707:AG715" si="567">AF707-AH707</f>
        <v>0</v>
      </c>
      <c r="AH707" s="235"/>
      <c r="AI707" s="229"/>
      <c r="AJ707" s="203" t="s">
        <v>28</v>
      </c>
    </row>
    <row r="708" spans="1:36" ht="13.5" customHeight="1">
      <c r="A708" s="359"/>
      <c r="B708" s="367"/>
      <c r="C708" s="361"/>
      <c r="D708" s="363"/>
      <c r="E708" s="365"/>
      <c r="F708" s="367"/>
      <c r="G708" s="222" t="s">
        <v>29</v>
      </c>
      <c r="H708" s="234"/>
      <c r="I708" s="201">
        <f t="shared" si="559"/>
        <v>0</v>
      </c>
      <c r="J708" s="235"/>
      <c r="K708" s="234"/>
      <c r="L708" s="201">
        <f t="shared" si="560"/>
        <v>0</v>
      </c>
      <c r="M708" s="235"/>
      <c r="N708" s="234"/>
      <c r="O708" s="201">
        <f t="shared" si="561"/>
        <v>0</v>
      </c>
      <c r="P708" s="235"/>
      <c r="Q708" s="234"/>
      <c r="R708" s="201">
        <f t="shared" si="562"/>
        <v>0</v>
      </c>
      <c r="S708" s="235"/>
      <c r="T708" s="234"/>
      <c r="U708" s="201">
        <f t="shared" si="563"/>
        <v>0</v>
      </c>
      <c r="V708" s="235"/>
      <c r="W708" s="234"/>
      <c r="X708" s="201">
        <f t="shared" si="564"/>
        <v>0</v>
      </c>
      <c r="Y708" s="254"/>
      <c r="Z708" s="234"/>
      <c r="AA708" s="201">
        <f t="shared" si="565"/>
        <v>0</v>
      </c>
      <c r="AB708" s="235"/>
      <c r="AC708" s="234"/>
      <c r="AD708" s="201">
        <f t="shared" si="566"/>
        <v>0</v>
      </c>
      <c r="AE708" s="235"/>
      <c r="AF708" s="234"/>
      <c r="AG708" s="201">
        <f t="shared" si="567"/>
        <v>0</v>
      </c>
      <c r="AH708" s="235"/>
      <c r="AI708" s="229"/>
      <c r="AJ708" s="204">
        <f>SUM(H707:H715,K707:K715,N707:N715,Q707:Q715,T707:T715,W707:W715,Z707:Z715,AC707:AC715,AF707:AF715)</f>
        <v>225000</v>
      </c>
    </row>
    <row r="709" spans="1:36" ht="15.75" customHeight="1">
      <c r="A709" s="359"/>
      <c r="B709" s="367"/>
      <c r="C709" s="361"/>
      <c r="D709" s="363"/>
      <c r="E709" s="365"/>
      <c r="F709" s="367"/>
      <c r="G709" s="222" t="s">
        <v>30</v>
      </c>
      <c r="H709" s="234"/>
      <c r="I709" s="201">
        <f t="shared" si="559"/>
        <v>0</v>
      </c>
      <c r="J709" s="235"/>
      <c r="K709" s="234"/>
      <c r="L709" s="201">
        <f t="shared" si="560"/>
        <v>0</v>
      </c>
      <c r="M709" s="235"/>
      <c r="N709" s="234"/>
      <c r="O709" s="201">
        <f t="shared" si="561"/>
        <v>0</v>
      </c>
      <c r="P709" s="235"/>
      <c r="Q709" s="234"/>
      <c r="R709" s="201">
        <f>SUM(Q709)</f>
        <v>0</v>
      </c>
      <c r="S709" s="235"/>
      <c r="T709" s="234"/>
      <c r="U709" s="201">
        <f t="shared" si="563"/>
        <v>0</v>
      </c>
      <c r="V709" s="235"/>
      <c r="W709" s="234"/>
      <c r="X709" s="201">
        <f t="shared" si="564"/>
        <v>0</v>
      </c>
      <c r="Y709" s="254"/>
      <c r="Z709" s="234"/>
      <c r="AA709" s="201">
        <f t="shared" si="565"/>
        <v>0</v>
      </c>
      <c r="AB709" s="235"/>
      <c r="AC709" s="234"/>
      <c r="AD709" s="201">
        <f t="shared" si="566"/>
        <v>0</v>
      </c>
      <c r="AE709" s="235"/>
      <c r="AF709" s="234"/>
      <c r="AG709" s="201">
        <f t="shared" si="567"/>
        <v>0</v>
      </c>
      <c r="AH709" s="235"/>
      <c r="AI709" s="229"/>
      <c r="AJ709" s="205" t="s">
        <v>32</v>
      </c>
    </row>
    <row r="710" spans="1:36" ht="13.5" customHeight="1">
      <c r="A710" s="359"/>
      <c r="B710" s="367"/>
      <c r="C710" s="361"/>
      <c r="D710" s="363"/>
      <c r="E710" s="365"/>
      <c r="F710" s="367"/>
      <c r="G710" s="222" t="s">
        <v>31</v>
      </c>
      <c r="H710" s="234"/>
      <c r="I710" s="201">
        <f t="shared" si="559"/>
        <v>0</v>
      </c>
      <c r="J710" s="235"/>
      <c r="K710" s="234"/>
      <c r="L710" s="201">
        <f t="shared" si="560"/>
        <v>0</v>
      </c>
      <c r="M710" s="235"/>
      <c r="N710" s="234"/>
      <c r="O710" s="201">
        <f t="shared" si="561"/>
        <v>0</v>
      </c>
      <c r="P710" s="235"/>
      <c r="Q710" s="234"/>
      <c r="R710" s="201">
        <f t="shared" ref="R710:R715" si="568">SUM(Q710)</f>
        <v>0</v>
      </c>
      <c r="S710" s="235"/>
      <c r="T710" s="234"/>
      <c r="U710" s="201">
        <f t="shared" si="563"/>
        <v>0</v>
      </c>
      <c r="V710" s="235"/>
      <c r="W710" s="234"/>
      <c r="X710" s="201">
        <f t="shared" si="564"/>
        <v>0</v>
      </c>
      <c r="Y710" s="254"/>
      <c r="Z710" s="234"/>
      <c r="AA710" s="201">
        <f t="shared" si="565"/>
        <v>0</v>
      </c>
      <c r="AB710" s="235"/>
      <c r="AC710" s="234"/>
      <c r="AD710" s="201">
        <f t="shared" si="566"/>
        <v>0</v>
      </c>
      <c r="AE710" s="235"/>
      <c r="AF710" s="234"/>
      <c r="AG710" s="201">
        <f t="shared" si="567"/>
        <v>0</v>
      </c>
      <c r="AH710" s="235"/>
      <c r="AI710" s="229"/>
      <c r="AJ710" s="204">
        <f>SUM(I707:I715,L707:L715,O707:O715,R707:R715,U707:U715,X707:X715,AA707:AA715,AD707:AD715,AG707:AG715)</f>
        <v>0</v>
      </c>
    </row>
    <row r="711" spans="1:36" ht="13.5" customHeight="1">
      <c r="A711" s="359"/>
      <c r="B711" s="367"/>
      <c r="C711" s="361"/>
      <c r="D711" s="363"/>
      <c r="E711" s="365"/>
      <c r="F711" s="367"/>
      <c r="G711" s="222" t="s">
        <v>33</v>
      </c>
      <c r="H711" s="234"/>
      <c r="I711" s="201">
        <f t="shared" si="559"/>
        <v>0</v>
      </c>
      <c r="J711" s="235"/>
      <c r="K711" s="234"/>
      <c r="L711" s="201">
        <f t="shared" si="560"/>
        <v>0</v>
      </c>
      <c r="M711" s="235"/>
      <c r="N711" s="234"/>
      <c r="O711" s="201">
        <f t="shared" si="561"/>
        <v>0</v>
      </c>
      <c r="P711" s="235"/>
      <c r="Q711" s="234"/>
      <c r="R711" s="201">
        <f t="shared" si="568"/>
        <v>0</v>
      </c>
      <c r="S711" s="235"/>
      <c r="T711" s="234"/>
      <c r="U711" s="201">
        <f t="shared" si="563"/>
        <v>0</v>
      </c>
      <c r="V711" s="235"/>
      <c r="W711" s="234"/>
      <c r="X711" s="201">
        <f t="shared" si="564"/>
        <v>0</v>
      </c>
      <c r="Y711" s="254"/>
      <c r="Z711" s="234"/>
      <c r="AA711" s="201">
        <f t="shared" si="565"/>
        <v>0</v>
      </c>
      <c r="AB711" s="235"/>
      <c r="AC711" s="234"/>
      <c r="AD711" s="201">
        <f t="shared" si="566"/>
        <v>0</v>
      </c>
      <c r="AE711" s="235"/>
      <c r="AF711" s="234"/>
      <c r="AG711" s="201">
        <f t="shared" si="567"/>
        <v>0</v>
      </c>
      <c r="AH711" s="235"/>
      <c r="AI711" s="229"/>
      <c r="AJ711" s="205" t="s">
        <v>36</v>
      </c>
    </row>
    <row r="712" spans="1:36" ht="13.5" customHeight="1">
      <c r="A712" s="359"/>
      <c r="B712" s="367"/>
      <c r="C712" s="361"/>
      <c r="D712" s="363"/>
      <c r="E712" s="365"/>
      <c r="F712" s="367"/>
      <c r="G712" s="222" t="s">
        <v>34</v>
      </c>
      <c r="H712" s="234"/>
      <c r="I712" s="201">
        <f t="shared" si="559"/>
        <v>0</v>
      </c>
      <c r="J712" s="235"/>
      <c r="K712" s="234"/>
      <c r="L712" s="201">
        <f t="shared" si="560"/>
        <v>0</v>
      </c>
      <c r="M712" s="235"/>
      <c r="N712" s="234"/>
      <c r="O712" s="201">
        <f t="shared" si="561"/>
        <v>0</v>
      </c>
      <c r="P712" s="235"/>
      <c r="Q712" s="234"/>
      <c r="R712" s="201">
        <f t="shared" si="568"/>
        <v>0</v>
      </c>
      <c r="S712" s="235"/>
      <c r="T712" s="234"/>
      <c r="U712" s="201">
        <f t="shared" si="563"/>
        <v>0</v>
      </c>
      <c r="V712" s="235"/>
      <c r="W712" s="234"/>
      <c r="X712" s="201">
        <f t="shared" si="564"/>
        <v>0</v>
      </c>
      <c r="Y712" s="254"/>
      <c r="Z712" s="234"/>
      <c r="AA712" s="201">
        <f t="shared" si="565"/>
        <v>0</v>
      </c>
      <c r="AB712" s="235"/>
      <c r="AC712" s="234"/>
      <c r="AD712" s="201">
        <f t="shared" si="566"/>
        <v>0</v>
      </c>
      <c r="AE712" s="235"/>
      <c r="AF712" s="234"/>
      <c r="AG712" s="201">
        <f t="shared" si="567"/>
        <v>0</v>
      </c>
      <c r="AH712" s="235"/>
      <c r="AI712" s="229"/>
      <c r="AJ712" s="204">
        <f>SUM(J707:J715,M707:M715,P707:P715,S707:S715,V707:V715,Y707:Y715,AB707:AB715,AE707:AE715,AH707:AH715)</f>
        <v>225000</v>
      </c>
    </row>
    <row r="713" spans="1:36" ht="13.5" customHeight="1">
      <c r="A713" s="359"/>
      <c r="B713" s="367"/>
      <c r="C713" s="361"/>
      <c r="D713" s="363"/>
      <c r="E713" s="365"/>
      <c r="F713" s="367"/>
      <c r="G713" s="222" t="s">
        <v>35</v>
      </c>
      <c r="H713" s="234"/>
      <c r="I713" s="201">
        <f t="shared" si="559"/>
        <v>0</v>
      </c>
      <c r="J713" s="235"/>
      <c r="K713" s="234"/>
      <c r="L713" s="201">
        <f t="shared" si="560"/>
        <v>0</v>
      </c>
      <c r="M713" s="235"/>
      <c r="N713" s="234"/>
      <c r="O713" s="201">
        <f t="shared" si="561"/>
        <v>0</v>
      </c>
      <c r="P713" s="235"/>
      <c r="Q713" s="234"/>
      <c r="R713" s="201">
        <f t="shared" si="568"/>
        <v>0</v>
      </c>
      <c r="S713" s="235"/>
      <c r="T713" s="234"/>
      <c r="U713" s="201">
        <f t="shared" si="563"/>
        <v>0</v>
      </c>
      <c r="V713" s="235"/>
      <c r="W713" s="234"/>
      <c r="X713" s="201">
        <f t="shared" si="564"/>
        <v>0</v>
      </c>
      <c r="Y713" s="254"/>
      <c r="Z713" s="234"/>
      <c r="AA713" s="201">
        <f t="shared" si="565"/>
        <v>0</v>
      </c>
      <c r="AB713" s="235"/>
      <c r="AC713" s="234"/>
      <c r="AD713" s="201">
        <f t="shared" si="566"/>
        <v>0</v>
      </c>
      <c r="AE713" s="235"/>
      <c r="AF713" s="234"/>
      <c r="AG713" s="201">
        <f t="shared" si="567"/>
        <v>0</v>
      </c>
      <c r="AH713" s="235"/>
      <c r="AI713" s="229"/>
      <c r="AJ713" s="205" t="s">
        <v>40</v>
      </c>
    </row>
    <row r="714" spans="1:36" ht="13.5" customHeight="1">
      <c r="A714" s="359"/>
      <c r="B714" s="367"/>
      <c r="C714" s="361"/>
      <c r="D714" s="363"/>
      <c r="E714" s="365"/>
      <c r="F714" s="367"/>
      <c r="G714" s="222" t="s">
        <v>37</v>
      </c>
      <c r="H714" s="234"/>
      <c r="I714" s="201">
        <f t="shared" si="559"/>
        <v>0</v>
      </c>
      <c r="J714" s="235"/>
      <c r="K714" s="234"/>
      <c r="L714" s="201">
        <f t="shared" si="560"/>
        <v>0</v>
      </c>
      <c r="M714" s="235"/>
      <c r="N714" s="234"/>
      <c r="O714" s="201">
        <f t="shared" si="561"/>
        <v>0</v>
      </c>
      <c r="P714" s="235"/>
      <c r="Q714" s="234"/>
      <c r="R714" s="201">
        <f t="shared" si="568"/>
        <v>0</v>
      </c>
      <c r="S714" s="235"/>
      <c r="T714" s="234"/>
      <c r="U714" s="201">
        <f t="shared" si="563"/>
        <v>0</v>
      </c>
      <c r="V714" s="235"/>
      <c r="W714" s="234"/>
      <c r="X714" s="201">
        <f t="shared" si="564"/>
        <v>0</v>
      </c>
      <c r="Y714" s="254"/>
      <c r="Z714" s="234"/>
      <c r="AA714" s="201">
        <f t="shared" si="565"/>
        <v>0</v>
      </c>
      <c r="AB714" s="235"/>
      <c r="AC714" s="234"/>
      <c r="AD714" s="201">
        <f t="shared" si="566"/>
        <v>0</v>
      </c>
      <c r="AE714" s="235"/>
      <c r="AF714" s="234"/>
      <c r="AG714" s="201">
        <f t="shared" si="567"/>
        <v>0</v>
      </c>
      <c r="AH714" s="235"/>
      <c r="AI714" s="229"/>
      <c r="AJ714" s="206">
        <f>AJ712/AJ708</f>
        <v>1</v>
      </c>
    </row>
    <row r="715" spans="1:36" ht="13.5" customHeight="1" thickBot="1">
      <c r="A715" s="360"/>
      <c r="B715" s="368"/>
      <c r="C715" s="362"/>
      <c r="D715" s="364"/>
      <c r="E715" s="366"/>
      <c r="F715" s="368"/>
      <c r="G715" s="223" t="s">
        <v>38</v>
      </c>
      <c r="H715" s="236"/>
      <c r="I715" s="207">
        <f t="shared" si="559"/>
        <v>0</v>
      </c>
      <c r="J715" s="237"/>
      <c r="K715" s="236"/>
      <c r="L715" s="207">
        <f t="shared" si="560"/>
        <v>0</v>
      </c>
      <c r="M715" s="237"/>
      <c r="N715" s="236"/>
      <c r="O715" s="207">
        <f t="shared" si="561"/>
        <v>0</v>
      </c>
      <c r="P715" s="237"/>
      <c r="Q715" s="236"/>
      <c r="R715" s="207">
        <f t="shared" si="568"/>
        <v>0</v>
      </c>
      <c r="S715" s="237"/>
      <c r="T715" s="236"/>
      <c r="U715" s="207">
        <f t="shared" si="563"/>
        <v>0</v>
      </c>
      <c r="V715" s="237"/>
      <c r="W715" s="236"/>
      <c r="X715" s="207">
        <f t="shared" si="564"/>
        <v>0</v>
      </c>
      <c r="Y715" s="255"/>
      <c r="Z715" s="236"/>
      <c r="AA715" s="207">
        <f t="shared" si="565"/>
        <v>0</v>
      </c>
      <c r="AB715" s="237"/>
      <c r="AC715" s="236"/>
      <c r="AD715" s="207">
        <f t="shared" si="566"/>
        <v>0</v>
      </c>
      <c r="AE715" s="237"/>
      <c r="AF715" s="236"/>
      <c r="AG715" s="207">
        <f t="shared" si="567"/>
        <v>0</v>
      </c>
      <c r="AH715" s="237"/>
      <c r="AI715" s="230"/>
      <c r="AJ715" s="208"/>
    </row>
    <row r="716" spans="1:36" ht="15" hidden="1" customHeight="1">
      <c r="A716" s="383" t="s">
        <v>17</v>
      </c>
      <c r="B716" s="384" t="s">
        <v>13</v>
      </c>
      <c r="C716" s="384" t="s">
        <v>14</v>
      </c>
      <c r="D716" s="384" t="s">
        <v>157</v>
      </c>
      <c r="E716" s="384" t="s">
        <v>16</v>
      </c>
      <c r="F716" s="381" t="s">
        <v>17</v>
      </c>
      <c r="G716" s="385" t="s">
        <v>18</v>
      </c>
      <c r="H716" s="386" t="s">
        <v>19</v>
      </c>
      <c r="I716" s="381" t="s">
        <v>20</v>
      </c>
      <c r="J716" s="382" t="s">
        <v>21</v>
      </c>
      <c r="K716" s="386" t="s">
        <v>19</v>
      </c>
      <c r="L716" s="381" t="s">
        <v>20</v>
      </c>
      <c r="M716" s="382" t="s">
        <v>21</v>
      </c>
      <c r="N716" s="386" t="s">
        <v>19</v>
      </c>
      <c r="O716" s="381" t="s">
        <v>20</v>
      </c>
      <c r="P716" s="382" t="s">
        <v>21</v>
      </c>
      <c r="Q716" s="386" t="s">
        <v>19</v>
      </c>
      <c r="R716" s="381" t="s">
        <v>20</v>
      </c>
      <c r="S716" s="382" t="s">
        <v>21</v>
      </c>
      <c r="T716" s="386" t="s">
        <v>19</v>
      </c>
      <c r="U716" s="381" t="s">
        <v>20</v>
      </c>
      <c r="V716" s="382" t="s">
        <v>21</v>
      </c>
      <c r="W716" s="386" t="s">
        <v>19</v>
      </c>
      <c r="X716" s="381" t="s">
        <v>20</v>
      </c>
      <c r="Y716" s="390" t="s">
        <v>21</v>
      </c>
      <c r="Z716" s="386" t="s">
        <v>19</v>
      </c>
      <c r="AA716" s="381" t="s">
        <v>20</v>
      </c>
      <c r="AB716" s="382" t="s">
        <v>21</v>
      </c>
      <c r="AC716" s="386" t="s">
        <v>19</v>
      </c>
      <c r="AD716" s="381" t="s">
        <v>20</v>
      </c>
      <c r="AE716" s="382" t="s">
        <v>21</v>
      </c>
      <c r="AF716" s="386" t="s">
        <v>19</v>
      </c>
      <c r="AG716" s="381" t="s">
        <v>20</v>
      </c>
      <c r="AH716" s="382" t="s">
        <v>21</v>
      </c>
      <c r="AI716" s="387" t="s">
        <v>19</v>
      </c>
      <c r="AJ716" s="388" t="s">
        <v>22</v>
      </c>
    </row>
    <row r="717" spans="1:36" ht="15" hidden="1" customHeight="1">
      <c r="A717" s="354"/>
      <c r="B717" s="356"/>
      <c r="C717" s="356"/>
      <c r="D717" s="356"/>
      <c r="E717" s="356"/>
      <c r="F717" s="348"/>
      <c r="G717" s="358"/>
      <c r="H717" s="352"/>
      <c r="I717" s="348"/>
      <c r="J717" s="350"/>
      <c r="K717" s="352"/>
      <c r="L717" s="348"/>
      <c r="M717" s="350"/>
      <c r="N717" s="352"/>
      <c r="O717" s="348"/>
      <c r="P717" s="350"/>
      <c r="Q717" s="352"/>
      <c r="R717" s="348"/>
      <c r="S717" s="350"/>
      <c r="T717" s="352"/>
      <c r="U717" s="348"/>
      <c r="V717" s="350"/>
      <c r="W717" s="352"/>
      <c r="X717" s="348"/>
      <c r="Y717" s="370"/>
      <c r="Z717" s="352"/>
      <c r="AA717" s="348"/>
      <c r="AB717" s="350"/>
      <c r="AC717" s="352"/>
      <c r="AD717" s="348"/>
      <c r="AE717" s="350"/>
      <c r="AF717" s="352"/>
      <c r="AG717" s="348"/>
      <c r="AH717" s="350"/>
      <c r="AI717" s="372"/>
      <c r="AJ717" s="380"/>
    </row>
    <row r="718" spans="1:36" ht="15" hidden="1" customHeight="1">
      <c r="A718" s="359" t="s">
        <v>182</v>
      </c>
      <c r="B718" s="367" t="s">
        <v>338</v>
      </c>
      <c r="C718" s="361">
        <v>1508</v>
      </c>
      <c r="D718" s="363" t="s">
        <v>339</v>
      </c>
      <c r="E718" s="365" t="s">
        <v>340</v>
      </c>
      <c r="F718" s="367" t="s">
        <v>182</v>
      </c>
      <c r="G718" s="222" t="s">
        <v>27</v>
      </c>
      <c r="H718" s="234"/>
      <c r="I718" s="201">
        <f t="shared" ref="I718:I726" si="569">H718-J718</f>
        <v>0</v>
      </c>
      <c r="J718" s="235"/>
      <c r="K718" s="234"/>
      <c r="L718" s="201">
        <f t="shared" ref="L718:L726" si="570">K718-M718</f>
        <v>0</v>
      </c>
      <c r="M718" s="235"/>
      <c r="N718" s="234"/>
      <c r="O718" s="201">
        <f t="shared" ref="O718:O726" si="571">N718-P718</f>
        <v>0</v>
      </c>
      <c r="P718" s="235"/>
      <c r="Q718" s="234"/>
      <c r="R718" s="201">
        <f t="shared" ref="R718:R726" si="572">Q718-S718</f>
        <v>0</v>
      </c>
      <c r="S718" s="235"/>
      <c r="T718" s="234"/>
      <c r="U718" s="201">
        <f t="shared" ref="U718:U726" si="573">T718-V718</f>
        <v>0</v>
      </c>
      <c r="V718" s="235"/>
      <c r="W718" s="234"/>
      <c r="X718" s="201">
        <f t="shared" ref="X718:X726" si="574">W718-Y718</f>
        <v>0</v>
      </c>
      <c r="Y718" s="254"/>
      <c r="Z718" s="234"/>
      <c r="AA718" s="201">
        <f t="shared" ref="AA718:AA726" si="575">Z718-AB718</f>
        <v>0</v>
      </c>
      <c r="AB718" s="235"/>
      <c r="AC718" s="234"/>
      <c r="AD718" s="201">
        <f t="shared" ref="AD718:AD726" si="576">AC718-AE718</f>
        <v>0</v>
      </c>
      <c r="AE718" s="235"/>
      <c r="AF718" s="234"/>
      <c r="AG718" s="201">
        <f t="shared" ref="AG718:AG726" si="577">AF718-AH718</f>
        <v>0</v>
      </c>
      <c r="AH718" s="235"/>
      <c r="AI718" s="229"/>
      <c r="AJ718" s="203" t="s">
        <v>28</v>
      </c>
    </row>
    <row r="719" spans="1:36" ht="15" hidden="1" customHeight="1">
      <c r="A719" s="359"/>
      <c r="B719" s="367"/>
      <c r="C719" s="361"/>
      <c r="D719" s="363"/>
      <c r="E719" s="365"/>
      <c r="F719" s="367"/>
      <c r="G719" s="222" t="s">
        <v>29</v>
      </c>
      <c r="H719" s="234"/>
      <c r="I719" s="201">
        <f t="shared" si="569"/>
        <v>0</v>
      </c>
      <c r="J719" s="235"/>
      <c r="K719" s="234"/>
      <c r="L719" s="201">
        <f t="shared" si="570"/>
        <v>0</v>
      </c>
      <c r="M719" s="235"/>
      <c r="N719" s="234"/>
      <c r="O719" s="201">
        <f t="shared" si="571"/>
        <v>0</v>
      </c>
      <c r="P719" s="235"/>
      <c r="Q719" s="234"/>
      <c r="R719" s="201">
        <f t="shared" si="572"/>
        <v>0</v>
      </c>
      <c r="S719" s="235"/>
      <c r="T719" s="234"/>
      <c r="U719" s="201">
        <f t="shared" si="573"/>
        <v>0</v>
      </c>
      <c r="V719" s="235"/>
      <c r="W719" s="234"/>
      <c r="X719" s="201">
        <f t="shared" si="574"/>
        <v>0</v>
      </c>
      <c r="Y719" s="254"/>
      <c r="Z719" s="234"/>
      <c r="AA719" s="201">
        <f t="shared" si="575"/>
        <v>0</v>
      </c>
      <c r="AB719" s="235"/>
      <c r="AC719" s="234"/>
      <c r="AD719" s="201">
        <f t="shared" si="576"/>
        <v>0</v>
      </c>
      <c r="AE719" s="235"/>
      <c r="AF719" s="234"/>
      <c r="AG719" s="201">
        <f t="shared" si="577"/>
        <v>0</v>
      </c>
      <c r="AH719" s="235"/>
      <c r="AI719" s="229"/>
      <c r="AJ719" s="204">
        <f>SUM(H718:H726,K718:K726,N718:N726,Q718:Q726,T718:T726,W718:W726,Z718:Z726,AC718:AC726,AF718:AF726)</f>
        <v>1467692</v>
      </c>
    </row>
    <row r="720" spans="1:36" ht="15" hidden="1" customHeight="1">
      <c r="A720" s="359"/>
      <c r="B720" s="367"/>
      <c r="C720" s="361"/>
      <c r="D720" s="363"/>
      <c r="E720" s="365"/>
      <c r="F720" s="367"/>
      <c r="G720" s="222" t="s">
        <v>30</v>
      </c>
      <c r="H720" s="234"/>
      <c r="I720" s="201">
        <f t="shared" si="569"/>
        <v>0</v>
      </c>
      <c r="J720" s="235"/>
      <c r="K720" s="234"/>
      <c r="L720" s="201">
        <f t="shared" si="570"/>
        <v>0</v>
      </c>
      <c r="M720" s="235"/>
      <c r="N720" s="234"/>
      <c r="O720" s="201">
        <f t="shared" si="571"/>
        <v>0</v>
      </c>
      <c r="P720" s="235"/>
      <c r="Q720" s="234"/>
      <c r="R720" s="201">
        <f t="shared" si="572"/>
        <v>0</v>
      </c>
      <c r="S720" s="235"/>
      <c r="T720" s="234"/>
      <c r="U720" s="201">
        <f t="shared" si="573"/>
        <v>0</v>
      </c>
      <c r="V720" s="235"/>
      <c r="W720" s="234"/>
      <c r="X720" s="201">
        <f t="shared" si="574"/>
        <v>0</v>
      </c>
      <c r="Y720" s="254"/>
      <c r="Z720" s="234"/>
      <c r="AA720" s="201">
        <f t="shared" si="575"/>
        <v>0</v>
      </c>
      <c r="AB720" s="235"/>
      <c r="AC720" s="234"/>
      <c r="AD720" s="201">
        <f t="shared" si="576"/>
        <v>0</v>
      </c>
      <c r="AE720" s="235"/>
      <c r="AF720" s="234"/>
      <c r="AG720" s="201">
        <f t="shared" si="577"/>
        <v>0</v>
      </c>
      <c r="AH720" s="235"/>
      <c r="AI720" s="229"/>
      <c r="AJ720" s="205" t="s">
        <v>32</v>
      </c>
    </row>
    <row r="721" spans="1:36" ht="15" hidden="1" customHeight="1">
      <c r="A721" s="359"/>
      <c r="B721" s="367"/>
      <c r="C721" s="361"/>
      <c r="D721" s="363"/>
      <c r="E721" s="365"/>
      <c r="F721" s="367"/>
      <c r="G721" s="222" t="s">
        <v>31</v>
      </c>
      <c r="H721" s="234"/>
      <c r="I721" s="201">
        <f t="shared" si="569"/>
        <v>0</v>
      </c>
      <c r="J721" s="235"/>
      <c r="K721" s="234"/>
      <c r="L721" s="201">
        <f t="shared" si="570"/>
        <v>0</v>
      </c>
      <c r="M721" s="235"/>
      <c r="N721" s="234"/>
      <c r="O721" s="201">
        <f t="shared" si="571"/>
        <v>0</v>
      </c>
      <c r="P721" s="235"/>
      <c r="Q721" s="234"/>
      <c r="R721" s="201">
        <f t="shared" si="572"/>
        <v>0</v>
      </c>
      <c r="S721" s="235"/>
      <c r="T721" s="234"/>
      <c r="U721" s="201">
        <f t="shared" si="573"/>
        <v>0</v>
      </c>
      <c r="V721" s="235"/>
      <c r="W721" s="234"/>
      <c r="X721" s="201">
        <f t="shared" si="574"/>
        <v>0</v>
      </c>
      <c r="Y721" s="254"/>
      <c r="Z721" s="234"/>
      <c r="AA721" s="201">
        <f t="shared" si="575"/>
        <v>0</v>
      </c>
      <c r="AB721" s="235"/>
      <c r="AC721" s="234"/>
      <c r="AD721" s="201">
        <f t="shared" si="576"/>
        <v>0</v>
      </c>
      <c r="AE721" s="235"/>
      <c r="AF721" s="234"/>
      <c r="AG721" s="201">
        <f t="shared" si="577"/>
        <v>0</v>
      </c>
      <c r="AH721" s="235"/>
      <c r="AI721" s="229"/>
      <c r="AJ721" s="204">
        <f>SUM(I718:I726,L718:L726,O718:O726,R718:R726,U718:U726,X718:X726,AA718:AA726,AD718:AD726,AA718:AA726,AG718:AG726)</f>
        <v>-123</v>
      </c>
    </row>
    <row r="722" spans="1:36" ht="15" hidden="1" customHeight="1">
      <c r="A722" s="359"/>
      <c r="B722" s="367"/>
      <c r="C722" s="361"/>
      <c r="D722" s="363"/>
      <c r="E722" s="365"/>
      <c r="F722" s="367"/>
      <c r="G722" s="222" t="s">
        <v>33</v>
      </c>
      <c r="H722" s="234"/>
      <c r="I722" s="201">
        <f t="shared" si="569"/>
        <v>0</v>
      </c>
      <c r="J722" s="235"/>
      <c r="K722" s="234"/>
      <c r="L722" s="201">
        <f t="shared" si="570"/>
        <v>0</v>
      </c>
      <c r="M722" s="235"/>
      <c r="N722" s="234"/>
      <c r="O722" s="201">
        <f t="shared" si="571"/>
        <v>0</v>
      </c>
      <c r="P722" s="235"/>
      <c r="Q722" s="234"/>
      <c r="R722" s="201">
        <f t="shared" si="572"/>
        <v>0</v>
      </c>
      <c r="S722" s="235"/>
      <c r="T722" s="234"/>
      <c r="U722" s="201">
        <f t="shared" si="573"/>
        <v>0</v>
      </c>
      <c r="V722" s="235"/>
      <c r="W722" s="234"/>
      <c r="X722" s="201">
        <f t="shared" si="574"/>
        <v>0</v>
      </c>
      <c r="Y722" s="254"/>
      <c r="Z722" s="234"/>
      <c r="AA722" s="201">
        <f t="shared" si="575"/>
        <v>0</v>
      </c>
      <c r="AB722" s="235"/>
      <c r="AC722" s="234"/>
      <c r="AD722" s="201">
        <f t="shared" si="576"/>
        <v>0</v>
      </c>
      <c r="AE722" s="235"/>
      <c r="AF722" s="234"/>
      <c r="AG722" s="201">
        <f t="shared" si="577"/>
        <v>0</v>
      </c>
      <c r="AH722" s="235"/>
      <c r="AI722" s="229"/>
      <c r="AJ722" s="205" t="s">
        <v>36</v>
      </c>
    </row>
    <row r="723" spans="1:36" ht="15" hidden="1" customHeight="1">
      <c r="A723" s="359"/>
      <c r="B723" s="367"/>
      <c r="C723" s="361"/>
      <c r="D723" s="363"/>
      <c r="E723" s="365"/>
      <c r="F723" s="367"/>
      <c r="G723" s="222" t="s">
        <v>34</v>
      </c>
      <c r="H723" s="234">
        <v>1296977</v>
      </c>
      <c r="I723" s="201">
        <f t="shared" si="569"/>
        <v>-123</v>
      </c>
      <c r="J723" s="235">
        <v>1297100</v>
      </c>
      <c r="K723" s="234">
        <v>170715</v>
      </c>
      <c r="L723" s="201">
        <f t="shared" si="570"/>
        <v>0</v>
      </c>
      <c r="M723" s="235">
        <v>170715</v>
      </c>
      <c r="N723" s="234"/>
      <c r="O723" s="201">
        <f t="shared" si="571"/>
        <v>0</v>
      </c>
      <c r="P723" s="235"/>
      <c r="Q723" s="234"/>
      <c r="R723" s="201">
        <f t="shared" si="572"/>
        <v>0</v>
      </c>
      <c r="S723" s="235"/>
      <c r="T723" s="234"/>
      <c r="U723" s="201">
        <f t="shared" si="573"/>
        <v>0</v>
      </c>
      <c r="V723" s="235"/>
      <c r="W723" s="234"/>
      <c r="X723" s="201">
        <f t="shared" si="574"/>
        <v>0</v>
      </c>
      <c r="Y723" s="254"/>
      <c r="Z723" s="234"/>
      <c r="AA723" s="201">
        <f t="shared" si="575"/>
        <v>0</v>
      </c>
      <c r="AB723" s="235"/>
      <c r="AC723" s="234"/>
      <c r="AD723" s="201">
        <f t="shared" si="576"/>
        <v>0</v>
      </c>
      <c r="AE723" s="235"/>
      <c r="AF723" s="234"/>
      <c r="AG723" s="201">
        <f t="shared" si="577"/>
        <v>0</v>
      </c>
      <c r="AH723" s="235"/>
      <c r="AI723" s="229"/>
      <c r="AJ723" s="204">
        <f>SUM(J718:J726,M718:M726,P718:P726,S718:S726,V718:V726,Y718:Y726,AB718:AB726,AE718:AE726,AH718:AH726)</f>
        <v>1467815</v>
      </c>
    </row>
    <row r="724" spans="1:36" ht="15" hidden="1" customHeight="1">
      <c r="A724" s="359"/>
      <c r="B724" s="367"/>
      <c r="C724" s="361"/>
      <c r="D724" s="363"/>
      <c r="E724" s="365"/>
      <c r="F724" s="367"/>
      <c r="G724" s="222" t="s">
        <v>35</v>
      </c>
      <c r="H724" s="234"/>
      <c r="I724" s="201">
        <f t="shared" si="569"/>
        <v>0</v>
      </c>
      <c r="J724" s="235"/>
      <c r="K724" s="234"/>
      <c r="L724" s="201">
        <f t="shared" si="570"/>
        <v>0</v>
      </c>
      <c r="M724" s="235"/>
      <c r="N724" s="234"/>
      <c r="O724" s="201">
        <f t="shared" si="571"/>
        <v>0</v>
      </c>
      <c r="P724" s="235"/>
      <c r="Q724" s="234"/>
      <c r="R724" s="201">
        <f t="shared" si="572"/>
        <v>0</v>
      </c>
      <c r="S724" s="235"/>
      <c r="T724" s="234"/>
      <c r="U724" s="201">
        <f t="shared" si="573"/>
        <v>0</v>
      </c>
      <c r="V724" s="235"/>
      <c r="W724" s="234"/>
      <c r="X724" s="201">
        <f t="shared" si="574"/>
        <v>0</v>
      </c>
      <c r="Y724" s="254"/>
      <c r="Z724" s="234"/>
      <c r="AA724" s="201">
        <f t="shared" si="575"/>
        <v>0</v>
      </c>
      <c r="AB724" s="235"/>
      <c r="AC724" s="234"/>
      <c r="AD724" s="201">
        <f t="shared" si="576"/>
        <v>0</v>
      </c>
      <c r="AE724" s="235"/>
      <c r="AF724" s="234"/>
      <c r="AG724" s="201">
        <f t="shared" si="577"/>
        <v>0</v>
      </c>
      <c r="AH724" s="235"/>
      <c r="AI724" s="229"/>
      <c r="AJ724" s="205" t="s">
        <v>40</v>
      </c>
    </row>
    <row r="725" spans="1:36" ht="15" hidden="1" customHeight="1">
      <c r="A725" s="359"/>
      <c r="B725" s="367"/>
      <c r="C725" s="361"/>
      <c r="D725" s="363"/>
      <c r="E725" s="365"/>
      <c r="F725" s="367"/>
      <c r="G725" s="222" t="s">
        <v>37</v>
      </c>
      <c r="H725" s="234"/>
      <c r="I725" s="201">
        <f t="shared" si="569"/>
        <v>0</v>
      </c>
      <c r="J725" s="235"/>
      <c r="K725" s="234"/>
      <c r="L725" s="201">
        <f t="shared" si="570"/>
        <v>0</v>
      </c>
      <c r="M725" s="235"/>
      <c r="N725" s="234"/>
      <c r="O725" s="201">
        <f t="shared" si="571"/>
        <v>0</v>
      </c>
      <c r="P725" s="235"/>
      <c r="Q725" s="234"/>
      <c r="R725" s="201">
        <f t="shared" si="572"/>
        <v>0</v>
      </c>
      <c r="S725" s="235"/>
      <c r="T725" s="234"/>
      <c r="U725" s="201">
        <f t="shared" si="573"/>
        <v>0</v>
      </c>
      <c r="V725" s="235"/>
      <c r="W725" s="234"/>
      <c r="X725" s="201">
        <f t="shared" si="574"/>
        <v>0</v>
      </c>
      <c r="Y725" s="254"/>
      <c r="Z725" s="234"/>
      <c r="AA725" s="201">
        <f t="shared" si="575"/>
        <v>0</v>
      </c>
      <c r="AB725" s="235"/>
      <c r="AC725" s="234"/>
      <c r="AD725" s="201">
        <f t="shared" si="576"/>
        <v>0</v>
      </c>
      <c r="AE725" s="235"/>
      <c r="AF725" s="234"/>
      <c r="AG725" s="201">
        <f t="shared" si="577"/>
        <v>0</v>
      </c>
      <c r="AH725" s="235"/>
      <c r="AI725" s="229"/>
      <c r="AJ725" s="206">
        <f>AJ723/AJ719</f>
        <v>1.0000838050490157</v>
      </c>
    </row>
    <row r="726" spans="1:36" ht="15" hidden="1" customHeight="1">
      <c r="A726" s="359"/>
      <c r="B726" s="367"/>
      <c r="C726" s="361"/>
      <c r="D726" s="363"/>
      <c r="E726" s="365"/>
      <c r="F726" s="367"/>
      <c r="G726" s="222" t="s">
        <v>38</v>
      </c>
      <c r="H726" s="234"/>
      <c r="I726" s="201">
        <f t="shared" si="569"/>
        <v>0</v>
      </c>
      <c r="J726" s="235"/>
      <c r="K726" s="234"/>
      <c r="L726" s="201">
        <f t="shared" si="570"/>
        <v>0</v>
      </c>
      <c r="M726" s="235"/>
      <c r="N726" s="234"/>
      <c r="O726" s="201">
        <f t="shared" si="571"/>
        <v>0</v>
      </c>
      <c r="P726" s="235"/>
      <c r="Q726" s="234"/>
      <c r="R726" s="201">
        <f t="shared" si="572"/>
        <v>0</v>
      </c>
      <c r="S726" s="235"/>
      <c r="T726" s="234"/>
      <c r="U726" s="201">
        <f t="shared" si="573"/>
        <v>0</v>
      </c>
      <c r="V726" s="235"/>
      <c r="W726" s="234"/>
      <c r="X726" s="201">
        <f t="shared" si="574"/>
        <v>0</v>
      </c>
      <c r="Y726" s="254"/>
      <c r="Z726" s="234"/>
      <c r="AA726" s="201">
        <f t="shared" si="575"/>
        <v>0</v>
      </c>
      <c r="AB726" s="235"/>
      <c r="AC726" s="234"/>
      <c r="AD726" s="201">
        <f t="shared" si="576"/>
        <v>0</v>
      </c>
      <c r="AE726" s="235"/>
      <c r="AF726" s="234"/>
      <c r="AG726" s="201">
        <f t="shared" si="577"/>
        <v>0</v>
      </c>
      <c r="AH726" s="235"/>
      <c r="AI726" s="229"/>
      <c r="AJ726" s="210"/>
    </row>
    <row r="727" spans="1:36" ht="15" hidden="1" customHeight="1">
      <c r="A727" s="354" t="s">
        <v>17</v>
      </c>
      <c r="B727" s="356" t="s">
        <v>13</v>
      </c>
      <c r="C727" s="356" t="s">
        <v>14</v>
      </c>
      <c r="D727" s="356" t="s">
        <v>157</v>
      </c>
      <c r="E727" s="356" t="s">
        <v>16</v>
      </c>
      <c r="F727" s="348" t="s">
        <v>17</v>
      </c>
      <c r="G727" s="358" t="s">
        <v>18</v>
      </c>
      <c r="H727" s="352" t="s">
        <v>19</v>
      </c>
      <c r="I727" s="348" t="s">
        <v>20</v>
      </c>
      <c r="J727" s="350" t="s">
        <v>21</v>
      </c>
      <c r="K727" s="352" t="s">
        <v>19</v>
      </c>
      <c r="L727" s="348" t="s">
        <v>20</v>
      </c>
      <c r="M727" s="350" t="s">
        <v>21</v>
      </c>
      <c r="N727" s="352" t="s">
        <v>19</v>
      </c>
      <c r="O727" s="348" t="s">
        <v>20</v>
      </c>
      <c r="P727" s="350" t="s">
        <v>21</v>
      </c>
      <c r="Q727" s="352" t="s">
        <v>19</v>
      </c>
      <c r="R727" s="348" t="s">
        <v>20</v>
      </c>
      <c r="S727" s="350" t="s">
        <v>21</v>
      </c>
      <c r="T727" s="352" t="s">
        <v>19</v>
      </c>
      <c r="U727" s="348" t="s">
        <v>20</v>
      </c>
      <c r="V727" s="350" t="s">
        <v>21</v>
      </c>
      <c r="W727" s="352" t="s">
        <v>19</v>
      </c>
      <c r="X727" s="348" t="s">
        <v>20</v>
      </c>
      <c r="Y727" s="370" t="s">
        <v>21</v>
      </c>
      <c r="Z727" s="352" t="s">
        <v>19</v>
      </c>
      <c r="AA727" s="348" t="s">
        <v>20</v>
      </c>
      <c r="AB727" s="350" t="s">
        <v>21</v>
      </c>
      <c r="AC727" s="352" t="s">
        <v>19</v>
      </c>
      <c r="AD727" s="348" t="s">
        <v>20</v>
      </c>
      <c r="AE727" s="350" t="s">
        <v>21</v>
      </c>
      <c r="AF727" s="352" t="s">
        <v>19</v>
      </c>
      <c r="AG727" s="348" t="s">
        <v>20</v>
      </c>
      <c r="AH727" s="350" t="s">
        <v>21</v>
      </c>
      <c r="AI727" s="372" t="s">
        <v>19</v>
      </c>
      <c r="AJ727" s="380" t="s">
        <v>22</v>
      </c>
    </row>
    <row r="728" spans="1:36" ht="15" hidden="1" customHeight="1">
      <c r="A728" s="354"/>
      <c r="B728" s="356"/>
      <c r="C728" s="356"/>
      <c r="D728" s="356"/>
      <c r="E728" s="356"/>
      <c r="F728" s="348"/>
      <c r="G728" s="358"/>
      <c r="H728" s="352"/>
      <c r="I728" s="348"/>
      <c r="J728" s="350"/>
      <c r="K728" s="352"/>
      <c r="L728" s="348"/>
      <c r="M728" s="350"/>
      <c r="N728" s="352"/>
      <c r="O728" s="348"/>
      <c r="P728" s="350"/>
      <c r="Q728" s="352"/>
      <c r="R728" s="348"/>
      <c r="S728" s="350"/>
      <c r="T728" s="352"/>
      <c r="U728" s="348"/>
      <c r="V728" s="350"/>
      <c r="W728" s="352"/>
      <c r="X728" s="348"/>
      <c r="Y728" s="370"/>
      <c r="Z728" s="352"/>
      <c r="AA728" s="348"/>
      <c r="AB728" s="350"/>
      <c r="AC728" s="352"/>
      <c r="AD728" s="348"/>
      <c r="AE728" s="350"/>
      <c r="AF728" s="352"/>
      <c r="AG728" s="348"/>
      <c r="AH728" s="350"/>
      <c r="AI728" s="372"/>
      <c r="AJ728" s="380"/>
    </row>
    <row r="729" spans="1:36" ht="15" hidden="1" customHeight="1">
      <c r="A729" s="359" t="s">
        <v>182</v>
      </c>
      <c r="B729" s="367" t="s">
        <v>341</v>
      </c>
      <c r="C729" s="361">
        <v>2033</v>
      </c>
      <c r="D729" s="389">
        <v>755</v>
      </c>
      <c r="E729" s="365" t="s">
        <v>342</v>
      </c>
      <c r="F729" s="367" t="s">
        <v>182</v>
      </c>
      <c r="G729" s="222" t="s">
        <v>27</v>
      </c>
      <c r="H729" s="234"/>
      <c r="I729" s="201">
        <f t="shared" ref="I729:I740" si="578">H729-J729</f>
        <v>0</v>
      </c>
      <c r="J729" s="235"/>
      <c r="K729" s="234"/>
      <c r="L729" s="201">
        <f t="shared" ref="L729:L740" si="579">K729-M729</f>
        <v>0</v>
      </c>
      <c r="M729" s="235"/>
      <c r="N729" s="234"/>
      <c r="O729" s="201">
        <f t="shared" ref="O729:O740" si="580">N729-P729</f>
        <v>0</v>
      </c>
      <c r="P729" s="235"/>
      <c r="Q729" s="234"/>
      <c r="R729" s="201">
        <f t="shared" ref="R729:R740" si="581">Q729-S729</f>
        <v>0</v>
      </c>
      <c r="S729" s="235"/>
      <c r="T729" s="234"/>
      <c r="U729" s="201">
        <f t="shared" ref="U729:U740" si="582">T729-V729</f>
        <v>0</v>
      </c>
      <c r="V729" s="235"/>
      <c r="W729" s="234"/>
      <c r="X729" s="201">
        <f t="shared" ref="X729:X740" si="583">W729-Y729</f>
        <v>0</v>
      </c>
      <c r="Y729" s="254"/>
      <c r="Z729" s="234"/>
      <c r="AA729" s="201">
        <f t="shared" ref="AA729:AA740" si="584">Z729-AB729</f>
        <v>0</v>
      </c>
      <c r="AB729" s="235"/>
      <c r="AC729" s="234"/>
      <c r="AD729" s="201">
        <f t="shared" ref="AD729:AD740" si="585">AC729-AE729</f>
        <v>0</v>
      </c>
      <c r="AE729" s="235"/>
      <c r="AF729" s="234"/>
      <c r="AG729" s="201">
        <f t="shared" ref="AG729:AG740" si="586">AF729-AH729</f>
        <v>0</v>
      </c>
      <c r="AH729" s="235"/>
      <c r="AI729" s="229"/>
      <c r="AJ729" s="209" t="s">
        <v>28</v>
      </c>
    </row>
    <row r="730" spans="1:36" ht="15" hidden="1" customHeight="1">
      <c r="A730" s="359"/>
      <c r="B730" s="367"/>
      <c r="C730" s="361"/>
      <c r="D730" s="389"/>
      <c r="E730" s="365"/>
      <c r="F730" s="367"/>
      <c r="G730" s="222" t="s">
        <v>29</v>
      </c>
      <c r="H730" s="234"/>
      <c r="I730" s="201">
        <f t="shared" si="578"/>
        <v>0</v>
      </c>
      <c r="J730" s="235"/>
      <c r="K730" s="234"/>
      <c r="L730" s="201">
        <f t="shared" si="579"/>
        <v>0</v>
      </c>
      <c r="M730" s="235"/>
      <c r="N730" s="234"/>
      <c r="O730" s="201">
        <f t="shared" si="580"/>
        <v>0</v>
      </c>
      <c r="P730" s="235"/>
      <c r="Q730" s="234"/>
      <c r="R730" s="201">
        <f t="shared" si="581"/>
        <v>0</v>
      </c>
      <c r="S730" s="235"/>
      <c r="T730" s="234"/>
      <c r="U730" s="201">
        <f t="shared" si="582"/>
        <v>0</v>
      </c>
      <c r="V730" s="235"/>
      <c r="W730" s="234"/>
      <c r="X730" s="201">
        <f t="shared" si="583"/>
        <v>0</v>
      </c>
      <c r="Y730" s="254"/>
      <c r="Z730" s="234"/>
      <c r="AA730" s="201">
        <f t="shared" si="584"/>
        <v>0</v>
      </c>
      <c r="AB730" s="235"/>
      <c r="AC730" s="234"/>
      <c r="AD730" s="201">
        <f t="shared" si="585"/>
        <v>0</v>
      </c>
      <c r="AE730" s="235"/>
      <c r="AF730" s="234"/>
      <c r="AG730" s="201">
        <f t="shared" si="586"/>
        <v>0</v>
      </c>
      <c r="AH730" s="235"/>
      <c r="AI730" s="229"/>
      <c r="AJ730" s="391" t="e">
        <f>SUM(H729:H740,K729:K740,N729:N740,Q729:Q740,T729:T740,AI729:AI740)+SUM(#REF!,#REF!,#REF!,#REF!,#REF!,#REF!,#REF!,#REF!,#REF!,#REF!,#REF!,#REF!,#REF!,#REF!,#REF!,#REF!,#REF!,#REF!,#REF!,#REF!)</f>
        <v>#REF!</v>
      </c>
    </row>
    <row r="731" spans="1:36" ht="15" hidden="1" customHeight="1">
      <c r="A731" s="359"/>
      <c r="B731" s="367"/>
      <c r="C731" s="361"/>
      <c r="D731" s="389"/>
      <c r="E731" s="365"/>
      <c r="F731" s="367"/>
      <c r="G731" s="222" t="s">
        <v>30</v>
      </c>
      <c r="H731" s="234"/>
      <c r="I731" s="201">
        <f t="shared" si="578"/>
        <v>0</v>
      </c>
      <c r="J731" s="235"/>
      <c r="K731" s="234"/>
      <c r="L731" s="201">
        <f t="shared" si="579"/>
        <v>0</v>
      </c>
      <c r="M731" s="235"/>
      <c r="N731" s="234"/>
      <c r="O731" s="201">
        <f t="shared" si="580"/>
        <v>0</v>
      </c>
      <c r="P731" s="235"/>
      <c r="Q731" s="234"/>
      <c r="R731" s="201">
        <f t="shared" si="581"/>
        <v>0</v>
      </c>
      <c r="S731" s="235"/>
      <c r="T731" s="234"/>
      <c r="U731" s="201">
        <f t="shared" si="582"/>
        <v>0</v>
      </c>
      <c r="V731" s="235"/>
      <c r="W731" s="234"/>
      <c r="X731" s="201">
        <f t="shared" si="583"/>
        <v>0</v>
      </c>
      <c r="Y731" s="254"/>
      <c r="Z731" s="234"/>
      <c r="AA731" s="201">
        <f t="shared" si="584"/>
        <v>0</v>
      </c>
      <c r="AB731" s="235"/>
      <c r="AC731" s="234"/>
      <c r="AD731" s="201">
        <f t="shared" si="585"/>
        <v>0</v>
      </c>
      <c r="AE731" s="235"/>
      <c r="AF731" s="234"/>
      <c r="AG731" s="201">
        <f t="shared" si="586"/>
        <v>0</v>
      </c>
      <c r="AH731" s="235"/>
      <c r="AI731" s="229"/>
      <c r="AJ731" s="391"/>
    </row>
    <row r="732" spans="1:36" ht="15" hidden="1" customHeight="1">
      <c r="A732" s="359"/>
      <c r="B732" s="367"/>
      <c r="C732" s="361"/>
      <c r="D732" s="389"/>
      <c r="E732" s="365"/>
      <c r="F732" s="367"/>
      <c r="G732" s="222" t="s">
        <v>31</v>
      </c>
      <c r="H732" s="234"/>
      <c r="I732" s="201">
        <f t="shared" si="578"/>
        <v>0</v>
      </c>
      <c r="J732" s="235"/>
      <c r="K732" s="234"/>
      <c r="L732" s="201">
        <f t="shared" si="579"/>
        <v>0</v>
      </c>
      <c r="M732" s="235"/>
      <c r="N732" s="234"/>
      <c r="O732" s="201">
        <f t="shared" si="580"/>
        <v>0</v>
      </c>
      <c r="P732" s="235"/>
      <c r="Q732" s="234"/>
      <c r="R732" s="201">
        <f t="shared" si="581"/>
        <v>0</v>
      </c>
      <c r="S732" s="235"/>
      <c r="T732" s="234"/>
      <c r="U732" s="201">
        <f t="shared" si="582"/>
        <v>0</v>
      </c>
      <c r="V732" s="235"/>
      <c r="W732" s="234"/>
      <c r="X732" s="201">
        <f t="shared" si="583"/>
        <v>0</v>
      </c>
      <c r="Y732" s="254"/>
      <c r="Z732" s="234"/>
      <c r="AA732" s="201">
        <f t="shared" si="584"/>
        <v>0</v>
      </c>
      <c r="AB732" s="235"/>
      <c r="AC732" s="234"/>
      <c r="AD732" s="201">
        <f t="shared" si="585"/>
        <v>0</v>
      </c>
      <c r="AE732" s="235"/>
      <c r="AF732" s="234"/>
      <c r="AG732" s="201">
        <f t="shared" si="586"/>
        <v>0</v>
      </c>
      <c r="AH732" s="235"/>
      <c r="AI732" s="229"/>
      <c r="AJ732" s="211" t="s">
        <v>32</v>
      </c>
    </row>
    <row r="733" spans="1:36" ht="15" hidden="1" customHeight="1">
      <c r="A733" s="359"/>
      <c r="B733" s="367"/>
      <c r="C733" s="361"/>
      <c r="D733" s="389"/>
      <c r="E733" s="365"/>
      <c r="F733" s="367"/>
      <c r="G733" s="222" t="s">
        <v>33</v>
      </c>
      <c r="H733" s="234"/>
      <c r="I733" s="201">
        <f t="shared" si="578"/>
        <v>0</v>
      </c>
      <c r="J733" s="235"/>
      <c r="K733" s="234"/>
      <c r="L733" s="201">
        <f t="shared" si="579"/>
        <v>0</v>
      </c>
      <c r="M733" s="235"/>
      <c r="N733" s="234"/>
      <c r="O733" s="201">
        <f t="shared" si="580"/>
        <v>0</v>
      </c>
      <c r="P733" s="235"/>
      <c r="Q733" s="234"/>
      <c r="R733" s="201">
        <f t="shared" si="581"/>
        <v>0</v>
      </c>
      <c r="S733" s="235"/>
      <c r="T733" s="234"/>
      <c r="U733" s="201">
        <f t="shared" si="582"/>
        <v>0</v>
      </c>
      <c r="V733" s="235"/>
      <c r="W733" s="234"/>
      <c r="X733" s="201">
        <f t="shared" si="583"/>
        <v>0</v>
      </c>
      <c r="Y733" s="254"/>
      <c r="Z733" s="234"/>
      <c r="AA733" s="201">
        <f t="shared" si="584"/>
        <v>0</v>
      </c>
      <c r="AB733" s="235"/>
      <c r="AC733" s="234"/>
      <c r="AD733" s="201">
        <f t="shared" si="585"/>
        <v>0</v>
      </c>
      <c r="AE733" s="235"/>
      <c r="AF733" s="234"/>
      <c r="AG733" s="201">
        <f t="shared" si="586"/>
        <v>0</v>
      </c>
      <c r="AH733" s="235"/>
      <c r="AI733" s="229"/>
      <c r="AJ733" s="391">
        <f>SUM(I729:I740,L729:L740,O729:O740,R729:R740,U729:U740)</f>
        <v>0</v>
      </c>
    </row>
    <row r="734" spans="1:36" ht="15" hidden="1" customHeight="1">
      <c r="A734" s="359"/>
      <c r="B734" s="367"/>
      <c r="C734" s="361"/>
      <c r="D734" s="389"/>
      <c r="E734" s="365"/>
      <c r="F734" s="367"/>
      <c r="G734" s="222" t="s">
        <v>34</v>
      </c>
      <c r="H734" s="234"/>
      <c r="I734" s="201">
        <f t="shared" si="578"/>
        <v>0</v>
      </c>
      <c r="J734" s="235"/>
      <c r="K734" s="234"/>
      <c r="L734" s="201">
        <f t="shared" si="579"/>
        <v>0</v>
      </c>
      <c r="M734" s="235"/>
      <c r="N734" s="234"/>
      <c r="O734" s="201">
        <f t="shared" si="580"/>
        <v>0</v>
      </c>
      <c r="P734" s="235"/>
      <c r="Q734" s="234"/>
      <c r="R734" s="201">
        <f t="shared" si="581"/>
        <v>0</v>
      </c>
      <c r="S734" s="235"/>
      <c r="T734" s="234"/>
      <c r="U734" s="201">
        <f t="shared" si="582"/>
        <v>0</v>
      </c>
      <c r="V734" s="235"/>
      <c r="W734" s="234"/>
      <c r="X734" s="201">
        <f t="shared" si="583"/>
        <v>0</v>
      </c>
      <c r="Y734" s="254"/>
      <c r="Z734" s="234"/>
      <c r="AA734" s="201">
        <f t="shared" si="584"/>
        <v>0</v>
      </c>
      <c r="AB734" s="235"/>
      <c r="AC734" s="234"/>
      <c r="AD734" s="201">
        <f t="shared" si="585"/>
        <v>0</v>
      </c>
      <c r="AE734" s="235"/>
      <c r="AF734" s="234"/>
      <c r="AG734" s="201">
        <f t="shared" si="586"/>
        <v>0</v>
      </c>
      <c r="AH734" s="235"/>
      <c r="AI734" s="229"/>
      <c r="AJ734" s="392"/>
    </row>
    <row r="735" spans="1:36" ht="15" hidden="1" customHeight="1">
      <c r="A735" s="359"/>
      <c r="B735" s="367"/>
      <c r="C735" s="361"/>
      <c r="D735" s="389"/>
      <c r="E735" s="365"/>
      <c r="F735" s="367"/>
      <c r="G735" s="222" t="s">
        <v>35</v>
      </c>
      <c r="H735" s="234"/>
      <c r="I735" s="201">
        <f t="shared" si="578"/>
        <v>0</v>
      </c>
      <c r="J735" s="235"/>
      <c r="K735" s="234"/>
      <c r="L735" s="201">
        <f t="shared" si="579"/>
        <v>0</v>
      </c>
      <c r="M735" s="235"/>
      <c r="N735" s="234"/>
      <c r="O735" s="201">
        <f t="shared" si="580"/>
        <v>0</v>
      </c>
      <c r="P735" s="235"/>
      <c r="Q735" s="234"/>
      <c r="R735" s="201">
        <f t="shared" si="581"/>
        <v>0</v>
      </c>
      <c r="S735" s="235"/>
      <c r="T735" s="234"/>
      <c r="U735" s="201">
        <f t="shared" si="582"/>
        <v>0</v>
      </c>
      <c r="V735" s="235"/>
      <c r="W735" s="234"/>
      <c r="X735" s="201">
        <f t="shared" si="583"/>
        <v>0</v>
      </c>
      <c r="Y735" s="254"/>
      <c r="Z735" s="234"/>
      <c r="AA735" s="201">
        <f t="shared" si="584"/>
        <v>0</v>
      </c>
      <c r="AB735" s="235"/>
      <c r="AC735" s="234"/>
      <c r="AD735" s="201">
        <f t="shared" si="585"/>
        <v>0</v>
      </c>
      <c r="AE735" s="235"/>
      <c r="AF735" s="234"/>
      <c r="AG735" s="201">
        <f t="shared" si="586"/>
        <v>0</v>
      </c>
      <c r="AH735" s="235"/>
      <c r="AI735" s="229"/>
      <c r="AJ735" s="211" t="s">
        <v>36</v>
      </c>
    </row>
    <row r="736" spans="1:36" ht="15" hidden="1" customHeight="1">
      <c r="A736" s="359"/>
      <c r="B736" s="367"/>
      <c r="C736" s="361"/>
      <c r="D736" s="389"/>
      <c r="E736" s="365"/>
      <c r="F736" s="367"/>
      <c r="G736" s="222" t="s">
        <v>37</v>
      </c>
      <c r="H736" s="234"/>
      <c r="I736" s="201">
        <f t="shared" si="578"/>
        <v>0</v>
      </c>
      <c r="J736" s="235"/>
      <c r="K736" s="234"/>
      <c r="L736" s="201">
        <f t="shared" si="579"/>
        <v>0</v>
      </c>
      <c r="M736" s="235"/>
      <c r="N736" s="234"/>
      <c r="O736" s="201">
        <f t="shared" si="580"/>
        <v>0</v>
      </c>
      <c r="P736" s="235"/>
      <c r="Q736" s="234"/>
      <c r="R736" s="201">
        <f t="shared" si="581"/>
        <v>0</v>
      </c>
      <c r="S736" s="235"/>
      <c r="T736" s="234"/>
      <c r="U736" s="201">
        <f t="shared" si="582"/>
        <v>0</v>
      </c>
      <c r="V736" s="235"/>
      <c r="W736" s="234"/>
      <c r="X736" s="201">
        <f t="shared" si="583"/>
        <v>0</v>
      </c>
      <c r="Y736" s="254"/>
      <c r="Z736" s="234"/>
      <c r="AA736" s="201">
        <f t="shared" si="584"/>
        <v>0</v>
      </c>
      <c r="AB736" s="235"/>
      <c r="AC736" s="234"/>
      <c r="AD736" s="201">
        <f t="shared" si="585"/>
        <v>0</v>
      </c>
      <c r="AE736" s="235"/>
      <c r="AF736" s="234"/>
      <c r="AG736" s="201">
        <f t="shared" si="586"/>
        <v>0</v>
      </c>
      <c r="AH736" s="235"/>
      <c r="AI736" s="229"/>
      <c r="AJ736" s="391" t="e">
        <f>SUM(J729:J740,M729:M740,P729:P740,S729:S740,V729:V740)+SUM(#REF!,#REF!,#REF!,#REF!,#REF!,#REF!,#REF!,#REF!,#REF!,#REF!,#REF!,#REF!,#REF!,#REF!,#REF!,#REF!,#REF!,#REF!)</f>
        <v>#REF!</v>
      </c>
    </row>
    <row r="737" spans="1:36" ht="15" hidden="1" customHeight="1">
      <c r="A737" s="359"/>
      <c r="B737" s="367"/>
      <c r="C737" s="361"/>
      <c r="D737" s="389"/>
      <c r="E737" s="365"/>
      <c r="F737" s="367"/>
      <c r="G737" s="222" t="s">
        <v>38</v>
      </c>
      <c r="H737" s="234"/>
      <c r="I737" s="201">
        <f t="shared" si="578"/>
        <v>0</v>
      </c>
      <c r="J737" s="235"/>
      <c r="K737" s="234"/>
      <c r="L737" s="201">
        <f t="shared" si="579"/>
        <v>0</v>
      </c>
      <c r="M737" s="235"/>
      <c r="N737" s="234"/>
      <c r="O737" s="201">
        <f t="shared" si="580"/>
        <v>0</v>
      </c>
      <c r="P737" s="235"/>
      <c r="Q737" s="234"/>
      <c r="R737" s="201">
        <f t="shared" si="581"/>
        <v>0</v>
      </c>
      <c r="S737" s="235"/>
      <c r="T737" s="234"/>
      <c r="U737" s="201">
        <f t="shared" si="582"/>
        <v>0</v>
      </c>
      <c r="V737" s="235"/>
      <c r="W737" s="234"/>
      <c r="X737" s="201">
        <f t="shared" si="583"/>
        <v>0</v>
      </c>
      <c r="Y737" s="254"/>
      <c r="Z737" s="234"/>
      <c r="AA737" s="201">
        <f t="shared" si="584"/>
        <v>0</v>
      </c>
      <c r="AB737" s="235"/>
      <c r="AC737" s="234"/>
      <c r="AD737" s="201">
        <f t="shared" si="585"/>
        <v>0</v>
      </c>
      <c r="AE737" s="235"/>
      <c r="AF737" s="234"/>
      <c r="AG737" s="201">
        <f t="shared" si="586"/>
        <v>0</v>
      </c>
      <c r="AH737" s="235"/>
      <c r="AI737" s="229"/>
      <c r="AJ737" s="391"/>
    </row>
    <row r="738" spans="1:36" ht="15" hidden="1" customHeight="1">
      <c r="A738" s="359"/>
      <c r="B738" s="367"/>
      <c r="C738" s="361"/>
      <c r="D738" s="389"/>
      <c r="E738" s="365"/>
      <c r="F738" s="367"/>
      <c r="G738" s="222" t="s">
        <v>39</v>
      </c>
      <c r="H738" s="234"/>
      <c r="I738" s="201">
        <f t="shared" si="578"/>
        <v>0</v>
      </c>
      <c r="J738" s="235"/>
      <c r="K738" s="234"/>
      <c r="L738" s="201">
        <f t="shared" si="579"/>
        <v>0</v>
      </c>
      <c r="M738" s="235"/>
      <c r="N738" s="234"/>
      <c r="O738" s="201">
        <f t="shared" si="580"/>
        <v>0</v>
      </c>
      <c r="P738" s="235"/>
      <c r="Q738" s="234"/>
      <c r="R738" s="201">
        <f t="shared" si="581"/>
        <v>0</v>
      </c>
      <c r="S738" s="235"/>
      <c r="T738" s="234"/>
      <c r="U738" s="201">
        <f t="shared" si="582"/>
        <v>0</v>
      </c>
      <c r="V738" s="235"/>
      <c r="W738" s="234"/>
      <c r="X738" s="201">
        <f t="shared" si="583"/>
        <v>0</v>
      </c>
      <c r="Y738" s="254"/>
      <c r="Z738" s="234"/>
      <c r="AA738" s="201">
        <f t="shared" si="584"/>
        <v>0</v>
      </c>
      <c r="AB738" s="235"/>
      <c r="AC738" s="234"/>
      <c r="AD738" s="201">
        <f t="shared" si="585"/>
        <v>0</v>
      </c>
      <c r="AE738" s="235"/>
      <c r="AF738" s="234"/>
      <c r="AG738" s="201">
        <f t="shared" si="586"/>
        <v>0</v>
      </c>
      <c r="AH738" s="235"/>
      <c r="AI738" s="229"/>
      <c r="AJ738" s="211" t="s">
        <v>40</v>
      </c>
    </row>
    <row r="739" spans="1:36" ht="15" hidden="1" customHeight="1">
      <c r="A739" s="359"/>
      <c r="B739" s="367"/>
      <c r="C739" s="361"/>
      <c r="D739" s="389"/>
      <c r="E739" s="365"/>
      <c r="F739" s="367"/>
      <c r="G739" s="222" t="s">
        <v>41</v>
      </c>
      <c r="H739" s="234"/>
      <c r="I739" s="201">
        <f t="shared" si="578"/>
        <v>0</v>
      </c>
      <c r="J739" s="235"/>
      <c r="K739" s="234"/>
      <c r="L739" s="201">
        <f t="shared" si="579"/>
        <v>0</v>
      </c>
      <c r="M739" s="235"/>
      <c r="N739" s="234"/>
      <c r="O739" s="201">
        <f t="shared" si="580"/>
        <v>0</v>
      </c>
      <c r="P739" s="235"/>
      <c r="Q739" s="234"/>
      <c r="R739" s="201">
        <f t="shared" si="581"/>
        <v>0</v>
      </c>
      <c r="S739" s="235"/>
      <c r="T739" s="234"/>
      <c r="U739" s="201">
        <f t="shared" si="582"/>
        <v>0</v>
      </c>
      <c r="V739" s="235"/>
      <c r="W739" s="234"/>
      <c r="X739" s="201">
        <f t="shared" si="583"/>
        <v>0</v>
      </c>
      <c r="Y739" s="254"/>
      <c r="Z739" s="234"/>
      <c r="AA739" s="201">
        <f t="shared" si="584"/>
        <v>0</v>
      </c>
      <c r="AB739" s="235"/>
      <c r="AC739" s="234"/>
      <c r="AD739" s="201">
        <f t="shared" si="585"/>
        <v>0</v>
      </c>
      <c r="AE739" s="235"/>
      <c r="AF739" s="234"/>
      <c r="AG739" s="201">
        <f t="shared" si="586"/>
        <v>0</v>
      </c>
      <c r="AH739" s="235"/>
      <c r="AI739" s="229"/>
      <c r="AJ739" s="409" t="e">
        <f>AJ736/AJ730</f>
        <v>#REF!</v>
      </c>
    </row>
    <row r="740" spans="1:36" ht="15" hidden="1" customHeight="1">
      <c r="A740" s="359"/>
      <c r="B740" s="367"/>
      <c r="C740" s="361"/>
      <c r="D740" s="389"/>
      <c r="E740" s="365"/>
      <c r="F740" s="367"/>
      <c r="G740" s="222" t="s">
        <v>42</v>
      </c>
      <c r="H740" s="234"/>
      <c r="I740" s="201">
        <f t="shared" si="578"/>
        <v>0</v>
      </c>
      <c r="J740" s="235"/>
      <c r="K740" s="234"/>
      <c r="L740" s="201">
        <f t="shared" si="579"/>
        <v>0</v>
      </c>
      <c r="M740" s="235"/>
      <c r="N740" s="234"/>
      <c r="O740" s="201">
        <f t="shared" si="580"/>
        <v>0</v>
      </c>
      <c r="P740" s="235"/>
      <c r="Q740" s="234"/>
      <c r="R740" s="201">
        <f t="shared" si="581"/>
        <v>0</v>
      </c>
      <c r="S740" s="235"/>
      <c r="T740" s="234"/>
      <c r="U740" s="201">
        <f t="shared" si="582"/>
        <v>0</v>
      </c>
      <c r="V740" s="235"/>
      <c r="W740" s="234"/>
      <c r="X740" s="201">
        <f t="shared" si="583"/>
        <v>0</v>
      </c>
      <c r="Y740" s="254"/>
      <c r="Z740" s="234"/>
      <c r="AA740" s="201">
        <f t="shared" si="584"/>
        <v>0</v>
      </c>
      <c r="AB740" s="235"/>
      <c r="AC740" s="234"/>
      <c r="AD740" s="201">
        <f t="shared" si="585"/>
        <v>0</v>
      </c>
      <c r="AE740" s="235"/>
      <c r="AF740" s="234"/>
      <c r="AG740" s="201">
        <f t="shared" si="586"/>
        <v>0</v>
      </c>
      <c r="AH740" s="235"/>
      <c r="AI740" s="229"/>
      <c r="AJ740" s="409"/>
    </row>
    <row r="741" spans="1:36" ht="15" hidden="1" customHeight="1">
      <c r="A741" s="354" t="s">
        <v>17</v>
      </c>
      <c r="B741" s="356" t="s">
        <v>13</v>
      </c>
      <c r="C741" s="356" t="s">
        <v>14</v>
      </c>
      <c r="D741" s="356" t="s">
        <v>157</v>
      </c>
      <c r="E741" s="356" t="s">
        <v>16</v>
      </c>
      <c r="F741" s="348" t="s">
        <v>17</v>
      </c>
      <c r="G741" s="358" t="s">
        <v>18</v>
      </c>
      <c r="H741" s="352" t="s">
        <v>19</v>
      </c>
      <c r="I741" s="348" t="s">
        <v>20</v>
      </c>
      <c r="J741" s="350" t="s">
        <v>21</v>
      </c>
      <c r="K741" s="352" t="s">
        <v>19</v>
      </c>
      <c r="L741" s="348" t="s">
        <v>20</v>
      </c>
      <c r="M741" s="350" t="s">
        <v>21</v>
      </c>
      <c r="N741" s="352" t="s">
        <v>19</v>
      </c>
      <c r="O741" s="348" t="s">
        <v>20</v>
      </c>
      <c r="P741" s="350" t="s">
        <v>21</v>
      </c>
      <c r="Q741" s="352" t="s">
        <v>19</v>
      </c>
      <c r="R741" s="348" t="s">
        <v>20</v>
      </c>
      <c r="S741" s="350" t="s">
        <v>21</v>
      </c>
      <c r="T741" s="352" t="s">
        <v>19</v>
      </c>
      <c r="U741" s="348" t="s">
        <v>20</v>
      </c>
      <c r="V741" s="350" t="s">
        <v>21</v>
      </c>
      <c r="W741" s="352" t="s">
        <v>19</v>
      </c>
      <c r="X741" s="348" t="s">
        <v>20</v>
      </c>
      <c r="Y741" s="370" t="s">
        <v>21</v>
      </c>
      <c r="Z741" s="352" t="s">
        <v>19</v>
      </c>
      <c r="AA741" s="348" t="s">
        <v>20</v>
      </c>
      <c r="AB741" s="350" t="s">
        <v>21</v>
      </c>
      <c r="AC741" s="352" t="s">
        <v>19</v>
      </c>
      <c r="AD741" s="348" t="s">
        <v>20</v>
      </c>
      <c r="AE741" s="350" t="s">
        <v>21</v>
      </c>
      <c r="AF741" s="352" t="s">
        <v>19</v>
      </c>
      <c r="AG741" s="348" t="s">
        <v>20</v>
      </c>
      <c r="AH741" s="350" t="s">
        <v>21</v>
      </c>
      <c r="AI741" s="372" t="s">
        <v>19</v>
      </c>
      <c r="AJ741" s="380" t="s">
        <v>22</v>
      </c>
    </row>
    <row r="742" spans="1:36" ht="15" hidden="1" customHeight="1">
      <c r="A742" s="354"/>
      <c r="B742" s="356"/>
      <c r="C742" s="356"/>
      <c r="D742" s="356"/>
      <c r="E742" s="356"/>
      <c r="F742" s="348"/>
      <c r="G742" s="358"/>
      <c r="H742" s="352"/>
      <c r="I742" s="348"/>
      <c r="J742" s="350"/>
      <c r="K742" s="352"/>
      <c r="L742" s="348"/>
      <c r="M742" s="350"/>
      <c r="N742" s="352"/>
      <c r="O742" s="348"/>
      <c r="P742" s="350"/>
      <c r="Q742" s="352"/>
      <c r="R742" s="348"/>
      <c r="S742" s="350"/>
      <c r="T742" s="352"/>
      <c r="U742" s="348"/>
      <c r="V742" s="350"/>
      <c r="W742" s="352"/>
      <c r="X742" s="348"/>
      <c r="Y742" s="370"/>
      <c r="Z742" s="352"/>
      <c r="AA742" s="348"/>
      <c r="AB742" s="350"/>
      <c r="AC742" s="352"/>
      <c r="AD742" s="348"/>
      <c r="AE742" s="350"/>
      <c r="AF742" s="352"/>
      <c r="AG742" s="348"/>
      <c r="AH742" s="350"/>
      <c r="AI742" s="372"/>
      <c r="AJ742" s="380"/>
    </row>
    <row r="743" spans="1:36" ht="15" hidden="1" customHeight="1">
      <c r="A743" s="359" t="s">
        <v>182</v>
      </c>
      <c r="B743" s="367" t="s">
        <v>343</v>
      </c>
      <c r="C743" s="361">
        <v>2237</v>
      </c>
      <c r="D743" s="389" t="s">
        <v>344</v>
      </c>
      <c r="E743" s="365" t="s">
        <v>345</v>
      </c>
      <c r="F743" s="367" t="s">
        <v>182</v>
      </c>
      <c r="G743" s="222" t="s">
        <v>27</v>
      </c>
      <c r="H743" s="234"/>
      <c r="I743" s="201">
        <f t="shared" ref="I743:I751" si="587">H743-J743</f>
        <v>0</v>
      </c>
      <c r="J743" s="235"/>
      <c r="K743" s="234"/>
      <c r="L743" s="201">
        <f t="shared" ref="L743:L751" si="588">K743-M743</f>
        <v>0</v>
      </c>
      <c r="M743" s="235"/>
      <c r="N743" s="234"/>
      <c r="O743" s="201">
        <f t="shared" ref="O743:O751" si="589">N743-P743</f>
        <v>0</v>
      </c>
      <c r="P743" s="235"/>
      <c r="Q743" s="234"/>
      <c r="R743" s="201">
        <f t="shared" ref="R743:R751" si="590">Q743-S743</f>
        <v>0</v>
      </c>
      <c r="S743" s="235"/>
      <c r="T743" s="234"/>
      <c r="U743" s="201">
        <f t="shared" ref="U743:U751" si="591">T743-V743</f>
        <v>0</v>
      </c>
      <c r="V743" s="235"/>
      <c r="W743" s="234"/>
      <c r="X743" s="201">
        <f t="shared" ref="X743:X751" si="592">W743-Y743</f>
        <v>0</v>
      </c>
      <c r="Y743" s="254"/>
      <c r="Z743" s="234"/>
      <c r="AA743" s="201">
        <f t="shared" ref="AA743:AA751" si="593">Z743-AB743</f>
        <v>0</v>
      </c>
      <c r="AB743" s="235"/>
      <c r="AC743" s="234"/>
      <c r="AD743" s="201">
        <f t="shared" ref="AD743:AD751" si="594">AC743-AE743</f>
        <v>0</v>
      </c>
      <c r="AE743" s="235"/>
      <c r="AF743" s="234"/>
      <c r="AG743" s="201">
        <f t="shared" ref="AG743:AG751" si="595">AF743-AH743</f>
        <v>0</v>
      </c>
      <c r="AH743" s="235"/>
      <c r="AI743" s="229"/>
      <c r="AJ743" s="203" t="s">
        <v>28</v>
      </c>
    </row>
    <row r="744" spans="1:36" ht="15" hidden="1" customHeight="1">
      <c r="A744" s="359"/>
      <c r="B744" s="367"/>
      <c r="C744" s="361"/>
      <c r="D744" s="389"/>
      <c r="E744" s="365"/>
      <c r="F744" s="367"/>
      <c r="G744" s="222" t="s">
        <v>29</v>
      </c>
      <c r="H744" s="234"/>
      <c r="I744" s="201">
        <f t="shared" si="587"/>
        <v>0</v>
      </c>
      <c r="J744" s="235"/>
      <c r="K744" s="234"/>
      <c r="L744" s="201">
        <f t="shared" si="588"/>
        <v>0</v>
      </c>
      <c r="M744" s="235"/>
      <c r="N744" s="234"/>
      <c r="O744" s="201">
        <f t="shared" si="589"/>
        <v>0</v>
      </c>
      <c r="P744" s="235"/>
      <c r="Q744" s="234"/>
      <c r="R744" s="201">
        <f t="shared" si="590"/>
        <v>0</v>
      </c>
      <c r="S744" s="235"/>
      <c r="T744" s="234"/>
      <c r="U744" s="201">
        <f t="shared" si="591"/>
        <v>0</v>
      </c>
      <c r="V744" s="235"/>
      <c r="W744" s="234"/>
      <c r="X744" s="201">
        <f t="shared" si="592"/>
        <v>0</v>
      </c>
      <c r="Y744" s="254"/>
      <c r="Z744" s="234"/>
      <c r="AA744" s="201">
        <f t="shared" si="593"/>
        <v>0</v>
      </c>
      <c r="AB744" s="235"/>
      <c r="AC744" s="234"/>
      <c r="AD744" s="201">
        <f t="shared" si="594"/>
        <v>0</v>
      </c>
      <c r="AE744" s="235"/>
      <c r="AF744" s="234"/>
      <c r="AG744" s="201">
        <f t="shared" si="595"/>
        <v>0</v>
      </c>
      <c r="AH744" s="235"/>
      <c r="AI744" s="229"/>
      <c r="AJ744" s="204">
        <f>SUM(H743:H751,K743:K751,N743:N751,Q743:Q751,T743:T751,W743:W751,Z743:Z751,AC743:AC751,AF743:AF751)</f>
        <v>384000</v>
      </c>
    </row>
    <row r="745" spans="1:36" ht="15" hidden="1" customHeight="1">
      <c r="A745" s="359"/>
      <c r="B745" s="367"/>
      <c r="C745" s="361"/>
      <c r="D745" s="389"/>
      <c r="E745" s="365"/>
      <c r="F745" s="367"/>
      <c r="G745" s="222" t="s">
        <v>30</v>
      </c>
      <c r="H745" s="234"/>
      <c r="I745" s="201">
        <f t="shared" si="587"/>
        <v>0</v>
      </c>
      <c r="J745" s="235"/>
      <c r="K745" s="234"/>
      <c r="L745" s="201">
        <f t="shared" si="588"/>
        <v>0</v>
      </c>
      <c r="M745" s="235"/>
      <c r="N745" s="234"/>
      <c r="O745" s="201">
        <f t="shared" si="589"/>
        <v>0</v>
      </c>
      <c r="P745" s="235"/>
      <c r="Q745" s="234"/>
      <c r="R745" s="201">
        <f t="shared" si="590"/>
        <v>0</v>
      </c>
      <c r="S745" s="235"/>
      <c r="T745" s="234"/>
      <c r="U745" s="201">
        <f t="shared" si="591"/>
        <v>0</v>
      </c>
      <c r="V745" s="235"/>
      <c r="W745" s="234"/>
      <c r="X745" s="201">
        <f t="shared" si="592"/>
        <v>0</v>
      </c>
      <c r="Y745" s="254"/>
      <c r="Z745" s="234"/>
      <c r="AA745" s="201">
        <f t="shared" si="593"/>
        <v>0</v>
      </c>
      <c r="AB745" s="235"/>
      <c r="AC745" s="234"/>
      <c r="AD745" s="201">
        <f t="shared" si="594"/>
        <v>0</v>
      </c>
      <c r="AE745" s="235"/>
      <c r="AF745" s="234"/>
      <c r="AG745" s="201">
        <f t="shared" si="595"/>
        <v>0</v>
      </c>
      <c r="AH745" s="235"/>
      <c r="AI745" s="229"/>
      <c r="AJ745" s="205" t="s">
        <v>32</v>
      </c>
    </row>
    <row r="746" spans="1:36" ht="15" hidden="1" customHeight="1">
      <c r="A746" s="359"/>
      <c r="B746" s="367"/>
      <c r="C746" s="361"/>
      <c r="D746" s="389"/>
      <c r="E746" s="365"/>
      <c r="F746" s="367"/>
      <c r="G746" s="222" t="s">
        <v>31</v>
      </c>
      <c r="H746" s="234"/>
      <c r="I746" s="201">
        <f t="shared" si="587"/>
        <v>0</v>
      </c>
      <c r="J746" s="235"/>
      <c r="K746" s="234"/>
      <c r="L746" s="201">
        <f t="shared" si="588"/>
        <v>0</v>
      </c>
      <c r="M746" s="235"/>
      <c r="N746" s="234">
        <v>108000</v>
      </c>
      <c r="O746" s="201">
        <f t="shared" si="589"/>
        <v>0</v>
      </c>
      <c r="P746" s="235">
        <v>108000</v>
      </c>
      <c r="Q746" s="234"/>
      <c r="R746" s="201">
        <f t="shared" si="590"/>
        <v>0</v>
      </c>
      <c r="S746" s="235"/>
      <c r="T746" s="234"/>
      <c r="U746" s="201">
        <f t="shared" si="591"/>
        <v>0</v>
      </c>
      <c r="V746" s="235"/>
      <c r="W746" s="234"/>
      <c r="X746" s="201">
        <f t="shared" si="592"/>
        <v>0</v>
      </c>
      <c r="Y746" s="254"/>
      <c r="Z746" s="234"/>
      <c r="AA746" s="201">
        <f t="shared" si="593"/>
        <v>0</v>
      </c>
      <c r="AB746" s="235"/>
      <c r="AC746" s="234"/>
      <c r="AD746" s="201">
        <f t="shared" si="594"/>
        <v>0</v>
      </c>
      <c r="AE746" s="235"/>
      <c r="AF746" s="234"/>
      <c r="AG746" s="201">
        <f t="shared" si="595"/>
        <v>0</v>
      </c>
      <c r="AH746" s="235"/>
      <c r="AI746" s="229"/>
      <c r="AJ746" s="204">
        <f>SUM(I743:I751,L743:L751,O743:O751,R743:R751,U743:U751,X743:X751,AA743:AA751,AD743:AD751,AA743:AA751,AG743:AG751)</f>
        <v>0</v>
      </c>
    </row>
    <row r="747" spans="1:36" ht="15" hidden="1" customHeight="1">
      <c r="A747" s="359"/>
      <c r="B747" s="367"/>
      <c r="C747" s="361"/>
      <c r="D747" s="389"/>
      <c r="E747" s="365"/>
      <c r="F747" s="367"/>
      <c r="G747" s="222" t="s">
        <v>33</v>
      </c>
      <c r="H747" s="234"/>
      <c r="I747" s="201">
        <f t="shared" si="587"/>
        <v>0</v>
      </c>
      <c r="J747" s="235"/>
      <c r="K747" s="234"/>
      <c r="L747" s="201">
        <f t="shared" si="588"/>
        <v>0</v>
      </c>
      <c r="M747" s="235"/>
      <c r="N747" s="234"/>
      <c r="O747" s="201">
        <f t="shared" si="589"/>
        <v>0</v>
      </c>
      <c r="P747" s="235"/>
      <c r="Q747" s="234"/>
      <c r="R747" s="201">
        <f t="shared" si="590"/>
        <v>0</v>
      </c>
      <c r="S747" s="235"/>
      <c r="T747" s="234"/>
      <c r="U747" s="201">
        <f t="shared" si="591"/>
        <v>0</v>
      </c>
      <c r="V747" s="235"/>
      <c r="W747" s="234"/>
      <c r="X747" s="201">
        <f t="shared" si="592"/>
        <v>0</v>
      </c>
      <c r="Y747" s="254"/>
      <c r="Z747" s="234"/>
      <c r="AA747" s="201">
        <f t="shared" si="593"/>
        <v>0</v>
      </c>
      <c r="AB747" s="235"/>
      <c r="AC747" s="234"/>
      <c r="AD747" s="201">
        <f t="shared" si="594"/>
        <v>0</v>
      </c>
      <c r="AE747" s="235"/>
      <c r="AF747" s="234"/>
      <c r="AG747" s="201">
        <f t="shared" si="595"/>
        <v>0</v>
      </c>
      <c r="AH747" s="235"/>
      <c r="AI747" s="229"/>
      <c r="AJ747" s="205" t="s">
        <v>36</v>
      </c>
    </row>
    <row r="748" spans="1:36" ht="15" hidden="1" customHeight="1">
      <c r="A748" s="359"/>
      <c r="B748" s="367"/>
      <c r="C748" s="361"/>
      <c r="D748" s="389"/>
      <c r="E748" s="365"/>
      <c r="F748" s="367"/>
      <c r="G748" s="222" t="s">
        <v>34</v>
      </c>
      <c r="H748" s="234"/>
      <c r="I748" s="201">
        <f t="shared" si="587"/>
        <v>0</v>
      </c>
      <c r="J748" s="235"/>
      <c r="K748" s="234"/>
      <c r="L748" s="201">
        <f t="shared" si="588"/>
        <v>0</v>
      </c>
      <c r="M748" s="235"/>
      <c r="N748" s="234">
        <v>276000</v>
      </c>
      <c r="O748" s="201">
        <f t="shared" si="589"/>
        <v>0</v>
      </c>
      <c r="P748" s="235">
        <v>276000</v>
      </c>
      <c r="Q748" s="234"/>
      <c r="R748" s="201">
        <f t="shared" si="590"/>
        <v>0</v>
      </c>
      <c r="S748" s="235"/>
      <c r="T748" s="234"/>
      <c r="U748" s="201">
        <f t="shared" si="591"/>
        <v>0</v>
      </c>
      <c r="V748" s="235"/>
      <c r="W748" s="234"/>
      <c r="X748" s="201">
        <f t="shared" si="592"/>
        <v>0</v>
      </c>
      <c r="Y748" s="254"/>
      <c r="Z748" s="234"/>
      <c r="AA748" s="201">
        <f t="shared" si="593"/>
        <v>0</v>
      </c>
      <c r="AB748" s="235"/>
      <c r="AC748" s="234"/>
      <c r="AD748" s="201">
        <f t="shared" si="594"/>
        <v>0</v>
      </c>
      <c r="AE748" s="235"/>
      <c r="AF748" s="234"/>
      <c r="AG748" s="201">
        <f t="shared" si="595"/>
        <v>0</v>
      </c>
      <c r="AH748" s="235"/>
      <c r="AI748" s="229"/>
      <c r="AJ748" s="204">
        <f>SUM(J743:J751,M743:M751,P743:P751,S743:S751,V743:V751,Y743:Y751,AB743:AB751,AE743:AE751,AH743:AH751)</f>
        <v>384000</v>
      </c>
    </row>
    <row r="749" spans="1:36" ht="15" hidden="1" customHeight="1">
      <c r="A749" s="359"/>
      <c r="B749" s="367"/>
      <c r="C749" s="361"/>
      <c r="D749" s="389"/>
      <c r="E749" s="365"/>
      <c r="F749" s="367"/>
      <c r="G749" s="222" t="s">
        <v>35</v>
      </c>
      <c r="H749" s="234"/>
      <c r="I749" s="201">
        <f t="shared" si="587"/>
        <v>0</v>
      </c>
      <c r="J749" s="235"/>
      <c r="K749" s="234"/>
      <c r="L749" s="201">
        <f t="shared" si="588"/>
        <v>0</v>
      </c>
      <c r="M749" s="235"/>
      <c r="N749" s="234"/>
      <c r="O749" s="201">
        <f t="shared" si="589"/>
        <v>0</v>
      </c>
      <c r="P749" s="235"/>
      <c r="Q749" s="234"/>
      <c r="R749" s="201">
        <f t="shared" si="590"/>
        <v>0</v>
      </c>
      <c r="S749" s="235"/>
      <c r="T749" s="234"/>
      <c r="U749" s="201">
        <f t="shared" si="591"/>
        <v>0</v>
      </c>
      <c r="V749" s="235"/>
      <c r="W749" s="234"/>
      <c r="X749" s="201">
        <f t="shared" si="592"/>
        <v>0</v>
      </c>
      <c r="Y749" s="254"/>
      <c r="Z749" s="234"/>
      <c r="AA749" s="201">
        <f t="shared" si="593"/>
        <v>0</v>
      </c>
      <c r="AB749" s="235"/>
      <c r="AC749" s="234"/>
      <c r="AD749" s="201">
        <f t="shared" si="594"/>
        <v>0</v>
      </c>
      <c r="AE749" s="235"/>
      <c r="AF749" s="234"/>
      <c r="AG749" s="201">
        <f t="shared" si="595"/>
        <v>0</v>
      </c>
      <c r="AH749" s="235"/>
      <c r="AI749" s="229"/>
      <c r="AJ749" s="205" t="s">
        <v>40</v>
      </c>
    </row>
    <row r="750" spans="1:36" ht="15" hidden="1" customHeight="1">
      <c r="A750" s="359"/>
      <c r="B750" s="367"/>
      <c r="C750" s="361"/>
      <c r="D750" s="389"/>
      <c r="E750" s="365"/>
      <c r="F750" s="367"/>
      <c r="G750" s="222" t="s">
        <v>37</v>
      </c>
      <c r="H750" s="234"/>
      <c r="I750" s="201">
        <f t="shared" si="587"/>
        <v>0</v>
      </c>
      <c r="J750" s="235"/>
      <c r="K750" s="234"/>
      <c r="L750" s="201">
        <f t="shared" si="588"/>
        <v>0</v>
      </c>
      <c r="M750" s="235"/>
      <c r="N750" s="234"/>
      <c r="O750" s="201">
        <f t="shared" si="589"/>
        <v>0</v>
      </c>
      <c r="P750" s="235"/>
      <c r="Q750" s="234"/>
      <c r="R750" s="201">
        <f t="shared" si="590"/>
        <v>0</v>
      </c>
      <c r="S750" s="235"/>
      <c r="T750" s="234"/>
      <c r="U750" s="201">
        <f t="shared" si="591"/>
        <v>0</v>
      </c>
      <c r="V750" s="235"/>
      <c r="W750" s="234"/>
      <c r="X750" s="201">
        <f t="shared" si="592"/>
        <v>0</v>
      </c>
      <c r="Y750" s="254"/>
      <c r="Z750" s="234"/>
      <c r="AA750" s="201">
        <f t="shared" si="593"/>
        <v>0</v>
      </c>
      <c r="AB750" s="235"/>
      <c r="AC750" s="234"/>
      <c r="AD750" s="201">
        <f t="shared" si="594"/>
        <v>0</v>
      </c>
      <c r="AE750" s="235"/>
      <c r="AF750" s="234"/>
      <c r="AG750" s="201">
        <f t="shared" si="595"/>
        <v>0</v>
      </c>
      <c r="AH750" s="235"/>
      <c r="AI750" s="229"/>
      <c r="AJ750" s="206">
        <f>AJ748/AJ744</f>
        <v>1</v>
      </c>
    </row>
    <row r="751" spans="1:36" ht="15" hidden="1" customHeight="1">
      <c r="A751" s="359"/>
      <c r="B751" s="367"/>
      <c r="C751" s="361"/>
      <c r="D751" s="389"/>
      <c r="E751" s="365"/>
      <c r="F751" s="367"/>
      <c r="G751" s="222" t="s">
        <v>38</v>
      </c>
      <c r="H751" s="234"/>
      <c r="I751" s="201">
        <f t="shared" si="587"/>
        <v>0</v>
      </c>
      <c r="J751" s="235"/>
      <c r="K751" s="234"/>
      <c r="L751" s="201">
        <f t="shared" si="588"/>
        <v>0</v>
      </c>
      <c r="M751" s="235"/>
      <c r="N751" s="234"/>
      <c r="O751" s="201">
        <f t="shared" si="589"/>
        <v>0</v>
      </c>
      <c r="P751" s="235"/>
      <c r="Q751" s="234"/>
      <c r="R751" s="201">
        <f t="shared" si="590"/>
        <v>0</v>
      </c>
      <c r="S751" s="235"/>
      <c r="T751" s="234"/>
      <c r="U751" s="201">
        <f t="shared" si="591"/>
        <v>0</v>
      </c>
      <c r="V751" s="235"/>
      <c r="W751" s="234"/>
      <c r="X751" s="201">
        <f t="shared" si="592"/>
        <v>0</v>
      </c>
      <c r="Y751" s="254"/>
      <c r="Z751" s="234"/>
      <c r="AA751" s="201">
        <f t="shared" si="593"/>
        <v>0</v>
      </c>
      <c r="AB751" s="235"/>
      <c r="AC751" s="234"/>
      <c r="AD751" s="201">
        <f t="shared" si="594"/>
        <v>0</v>
      </c>
      <c r="AE751" s="235"/>
      <c r="AF751" s="234"/>
      <c r="AG751" s="201">
        <f t="shared" si="595"/>
        <v>0</v>
      </c>
      <c r="AH751" s="235"/>
      <c r="AI751" s="229"/>
      <c r="AJ751" s="210"/>
    </row>
    <row r="752" spans="1:36" ht="15" hidden="1" customHeight="1">
      <c r="A752" s="354" t="s">
        <v>17</v>
      </c>
      <c r="B752" s="356" t="s">
        <v>13</v>
      </c>
      <c r="C752" s="356" t="s">
        <v>14</v>
      </c>
      <c r="D752" s="356" t="s">
        <v>157</v>
      </c>
      <c r="E752" s="356" t="s">
        <v>16</v>
      </c>
      <c r="F752" s="348" t="s">
        <v>17</v>
      </c>
      <c r="G752" s="358" t="s">
        <v>18</v>
      </c>
      <c r="H752" s="352" t="s">
        <v>19</v>
      </c>
      <c r="I752" s="348" t="s">
        <v>20</v>
      </c>
      <c r="J752" s="350" t="s">
        <v>21</v>
      </c>
      <c r="K752" s="352" t="s">
        <v>19</v>
      </c>
      <c r="L752" s="348" t="s">
        <v>20</v>
      </c>
      <c r="M752" s="350" t="s">
        <v>21</v>
      </c>
      <c r="N752" s="352" t="s">
        <v>19</v>
      </c>
      <c r="O752" s="348" t="s">
        <v>20</v>
      </c>
      <c r="P752" s="350" t="s">
        <v>21</v>
      </c>
      <c r="Q752" s="352" t="s">
        <v>19</v>
      </c>
      <c r="R752" s="348" t="s">
        <v>20</v>
      </c>
      <c r="S752" s="350" t="s">
        <v>21</v>
      </c>
      <c r="T752" s="352" t="s">
        <v>19</v>
      </c>
      <c r="U752" s="348" t="s">
        <v>20</v>
      </c>
      <c r="V752" s="350" t="s">
        <v>21</v>
      </c>
      <c r="W752" s="352" t="s">
        <v>19</v>
      </c>
      <c r="X752" s="348" t="s">
        <v>20</v>
      </c>
      <c r="Y752" s="370" t="s">
        <v>21</v>
      </c>
      <c r="Z752" s="352" t="s">
        <v>19</v>
      </c>
      <c r="AA752" s="348" t="s">
        <v>20</v>
      </c>
      <c r="AB752" s="350" t="s">
        <v>21</v>
      </c>
      <c r="AC752" s="352" t="s">
        <v>19</v>
      </c>
      <c r="AD752" s="348" t="s">
        <v>20</v>
      </c>
      <c r="AE752" s="350" t="s">
        <v>21</v>
      </c>
      <c r="AF752" s="352" t="s">
        <v>19</v>
      </c>
      <c r="AG752" s="348" t="s">
        <v>20</v>
      </c>
      <c r="AH752" s="350" t="s">
        <v>21</v>
      </c>
      <c r="AI752" s="372" t="s">
        <v>19</v>
      </c>
      <c r="AJ752" s="380" t="s">
        <v>22</v>
      </c>
    </row>
    <row r="753" spans="1:36" ht="15" hidden="1" customHeight="1">
      <c r="A753" s="354"/>
      <c r="B753" s="356"/>
      <c r="C753" s="356"/>
      <c r="D753" s="356"/>
      <c r="E753" s="356"/>
      <c r="F753" s="348"/>
      <c r="G753" s="358"/>
      <c r="H753" s="352"/>
      <c r="I753" s="348"/>
      <c r="J753" s="350"/>
      <c r="K753" s="352"/>
      <c r="L753" s="348"/>
      <c r="M753" s="350"/>
      <c r="N753" s="352"/>
      <c r="O753" s="348"/>
      <c r="P753" s="350"/>
      <c r="Q753" s="352"/>
      <c r="R753" s="348"/>
      <c r="S753" s="350"/>
      <c r="T753" s="352"/>
      <c r="U753" s="348"/>
      <c r="V753" s="350"/>
      <c r="W753" s="352"/>
      <c r="X753" s="348"/>
      <c r="Y753" s="370"/>
      <c r="Z753" s="352"/>
      <c r="AA753" s="348"/>
      <c r="AB753" s="350"/>
      <c r="AC753" s="352"/>
      <c r="AD753" s="348"/>
      <c r="AE753" s="350"/>
      <c r="AF753" s="352"/>
      <c r="AG753" s="348"/>
      <c r="AH753" s="350"/>
      <c r="AI753" s="372"/>
      <c r="AJ753" s="380"/>
    </row>
    <row r="754" spans="1:36" ht="15" hidden="1" customHeight="1">
      <c r="A754" s="359" t="s">
        <v>182</v>
      </c>
      <c r="B754" s="367" t="s">
        <v>346</v>
      </c>
      <c r="C754" s="361">
        <v>2065</v>
      </c>
      <c r="D754" s="389">
        <v>488</v>
      </c>
      <c r="E754" s="365" t="s">
        <v>347</v>
      </c>
      <c r="F754" s="367" t="s">
        <v>182</v>
      </c>
      <c r="G754" s="222" t="s">
        <v>27</v>
      </c>
      <c r="H754" s="234"/>
      <c r="I754" s="201">
        <f>H754-J754</f>
        <v>0</v>
      </c>
      <c r="J754" s="235"/>
      <c r="K754" s="234"/>
      <c r="L754" s="201">
        <f t="shared" ref="L754:L762" si="596">K754-M754</f>
        <v>0</v>
      </c>
      <c r="M754" s="235"/>
      <c r="N754" s="234"/>
      <c r="O754" s="201">
        <f t="shared" ref="O754:O762" si="597">N754-P754</f>
        <v>0</v>
      </c>
      <c r="P754" s="235"/>
      <c r="Q754" s="234"/>
      <c r="R754" s="201">
        <f t="shared" ref="R754:R762" si="598">Q754-S754</f>
        <v>0</v>
      </c>
      <c r="S754" s="235"/>
      <c r="T754" s="234"/>
      <c r="U754" s="201">
        <f t="shared" ref="U754:U762" si="599">T754-V754</f>
        <v>0</v>
      </c>
      <c r="V754" s="235"/>
      <c r="W754" s="234"/>
      <c r="X754" s="201">
        <f t="shared" ref="X754:X762" si="600">W754-Y754</f>
        <v>0</v>
      </c>
      <c r="Y754" s="254"/>
      <c r="Z754" s="234"/>
      <c r="AA754" s="201">
        <f t="shared" ref="AA754:AA762" si="601">Z754-AB754</f>
        <v>0</v>
      </c>
      <c r="AB754" s="235"/>
      <c r="AC754" s="234"/>
      <c r="AD754" s="201">
        <f t="shared" ref="AD754:AD762" si="602">AC754-AE754</f>
        <v>0</v>
      </c>
      <c r="AE754" s="235"/>
      <c r="AF754" s="234"/>
      <c r="AG754" s="201">
        <f t="shared" ref="AG754:AG762" si="603">AF754-AH754</f>
        <v>0</v>
      </c>
      <c r="AH754" s="235"/>
      <c r="AI754" s="229"/>
      <c r="AJ754" s="203" t="s">
        <v>28</v>
      </c>
    </row>
    <row r="755" spans="1:36" ht="15" hidden="1" customHeight="1">
      <c r="A755" s="359"/>
      <c r="B755" s="367"/>
      <c r="C755" s="361"/>
      <c r="D755" s="389"/>
      <c r="E755" s="365"/>
      <c r="F755" s="367"/>
      <c r="G755" s="222" t="s">
        <v>29</v>
      </c>
      <c r="H755" s="234"/>
      <c r="I755" s="201">
        <f>H755-J755</f>
        <v>0</v>
      </c>
      <c r="J755" s="235"/>
      <c r="K755" s="234"/>
      <c r="L755" s="201">
        <f t="shared" si="596"/>
        <v>0</v>
      </c>
      <c r="M755" s="235"/>
      <c r="N755" s="234"/>
      <c r="O755" s="201">
        <f t="shared" si="597"/>
        <v>0</v>
      </c>
      <c r="P755" s="235"/>
      <c r="Q755" s="234"/>
      <c r="R755" s="201">
        <f t="shared" si="598"/>
        <v>0</v>
      </c>
      <c r="S755" s="235"/>
      <c r="T755" s="234"/>
      <c r="U755" s="201">
        <f t="shared" si="599"/>
        <v>0</v>
      </c>
      <c r="V755" s="235"/>
      <c r="W755" s="234"/>
      <c r="X755" s="201">
        <f t="shared" si="600"/>
        <v>0</v>
      </c>
      <c r="Y755" s="254"/>
      <c r="Z755" s="234"/>
      <c r="AA755" s="201">
        <f t="shared" si="601"/>
        <v>0</v>
      </c>
      <c r="AB755" s="235"/>
      <c r="AC755" s="234"/>
      <c r="AD755" s="201">
        <f t="shared" si="602"/>
        <v>0</v>
      </c>
      <c r="AE755" s="235"/>
      <c r="AF755" s="234"/>
      <c r="AG755" s="201">
        <f t="shared" si="603"/>
        <v>0</v>
      </c>
      <c r="AH755" s="235"/>
      <c r="AI755" s="229"/>
      <c r="AJ755" s="204">
        <f>SUM(H754:H762,K754:K762,N754:N762,Q754:Q762,T754:T762,W754:W762,Z754:Z762,AC754:AC762,AF754:AF762)</f>
        <v>9000</v>
      </c>
    </row>
    <row r="756" spans="1:36" ht="15" hidden="1" customHeight="1">
      <c r="A756" s="359"/>
      <c r="B756" s="367"/>
      <c r="C756" s="361"/>
      <c r="D756" s="389"/>
      <c r="E756" s="365"/>
      <c r="F756" s="367"/>
      <c r="G756" s="222" t="s">
        <v>30</v>
      </c>
      <c r="H756" s="234"/>
      <c r="I756" s="201">
        <f>H756-J756</f>
        <v>0</v>
      </c>
      <c r="J756" s="235"/>
      <c r="K756" s="234"/>
      <c r="L756" s="201">
        <f t="shared" si="596"/>
        <v>0</v>
      </c>
      <c r="M756" s="235"/>
      <c r="N756" s="234"/>
      <c r="O756" s="201">
        <f t="shared" si="597"/>
        <v>0</v>
      </c>
      <c r="P756" s="235"/>
      <c r="Q756" s="234"/>
      <c r="R756" s="201">
        <f t="shared" si="598"/>
        <v>0</v>
      </c>
      <c r="S756" s="235"/>
      <c r="T756" s="234"/>
      <c r="U756" s="201">
        <f t="shared" si="599"/>
        <v>0</v>
      </c>
      <c r="V756" s="235"/>
      <c r="W756" s="234"/>
      <c r="X756" s="201">
        <f t="shared" si="600"/>
        <v>0</v>
      </c>
      <c r="Y756" s="254"/>
      <c r="Z756" s="234"/>
      <c r="AA756" s="201">
        <f t="shared" si="601"/>
        <v>0</v>
      </c>
      <c r="AB756" s="235"/>
      <c r="AC756" s="234"/>
      <c r="AD756" s="201">
        <f t="shared" si="602"/>
        <v>0</v>
      </c>
      <c r="AE756" s="235"/>
      <c r="AF756" s="234"/>
      <c r="AG756" s="201">
        <f t="shared" si="603"/>
        <v>0</v>
      </c>
      <c r="AH756" s="235"/>
      <c r="AI756" s="229"/>
      <c r="AJ756" s="205" t="s">
        <v>32</v>
      </c>
    </row>
    <row r="757" spans="1:36" ht="15" hidden="1" customHeight="1">
      <c r="A757" s="359"/>
      <c r="B757" s="367"/>
      <c r="C757" s="361"/>
      <c r="D757" s="389"/>
      <c r="E757" s="365"/>
      <c r="F757" s="367"/>
      <c r="G757" s="222" t="s">
        <v>31</v>
      </c>
      <c r="H757" s="234"/>
      <c r="I757" s="201">
        <f>H757-J757</f>
        <v>0</v>
      </c>
      <c r="J757" s="235"/>
      <c r="K757" s="234"/>
      <c r="L757" s="201">
        <f t="shared" si="596"/>
        <v>0</v>
      </c>
      <c r="M757" s="235"/>
      <c r="N757" s="234"/>
      <c r="O757" s="201">
        <f t="shared" si="597"/>
        <v>0</v>
      </c>
      <c r="P757" s="235"/>
      <c r="Q757" s="234"/>
      <c r="R757" s="201">
        <f t="shared" si="598"/>
        <v>0</v>
      </c>
      <c r="S757" s="235"/>
      <c r="T757" s="234"/>
      <c r="U757" s="201">
        <f t="shared" si="599"/>
        <v>0</v>
      </c>
      <c r="V757" s="235"/>
      <c r="W757" s="234"/>
      <c r="X757" s="201">
        <f t="shared" si="600"/>
        <v>0</v>
      </c>
      <c r="Y757" s="254"/>
      <c r="Z757" s="234"/>
      <c r="AA757" s="201">
        <f t="shared" si="601"/>
        <v>0</v>
      </c>
      <c r="AB757" s="235"/>
      <c r="AC757" s="234"/>
      <c r="AD757" s="201">
        <f t="shared" si="602"/>
        <v>0</v>
      </c>
      <c r="AE757" s="235"/>
      <c r="AF757" s="234"/>
      <c r="AG757" s="201">
        <f t="shared" si="603"/>
        <v>0</v>
      </c>
      <c r="AH757" s="235"/>
      <c r="AI757" s="229"/>
      <c r="AJ757" s="204">
        <f>SUM(I754:I762,L754:L762,O754:O762,R754:R762,U754:U762,X754:X762,AA754:AA762,AD754:AD762,AA754:AA762,AG754:AG762)</f>
        <v>0</v>
      </c>
    </row>
    <row r="758" spans="1:36" ht="15" hidden="1" customHeight="1">
      <c r="A758" s="359"/>
      <c r="B758" s="367"/>
      <c r="C758" s="361"/>
      <c r="D758" s="389"/>
      <c r="E758" s="365"/>
      <c r="F758" s="367"/>
      <c r="G758" s="222" t="s">
        <v>33</v>
      </c>
      <c r="H758" s="234"/>
      <c r="I758" s="201">
        <f>H758-J758</f>
        <v>0</v>
      </c>
      <c r="J758" s="235"/>
      <c r="K758" s="234"/>
      <c r="L758" s="201">
        <f t="shared" si="596"/>
        <v>0</v>
      </c>
      <c r="M758" s="235"/>
      <c r="N758" s="234"/>
      <c r="O758" s="201">
        <f t="shared" si="597"/>
        <v>0</v>
      </c>
      <c r="P758" s="235"/>
      <c r="Q758" s="234"/>
      <c r="R758" s="201">
        <f t="shared" si="598"/>
        <v>0</v>
      </c>
      <c r="S758" s="235"/>
      <c r="T758" s="234"/>
      <c r="U758" s="201">
        <f t="shared" si="599"/>
        <v>0</v>
      </c>
      <c r="V758" s="235"/>
      <c r="W758" s="234"/>
      <c r="X758" s="201">
        <f t="shared" si="600"/>
        <v>0</v>
      </c>
      <c r="Y758" s="254"/>
      <c r="Z758" s="234"/>
      <c r="AA758" s="201">
        <f t="shared" si="601"/>
        <v>0</v>
      </c>
      <c r="AB758" s="235"/>
      <c r="AC758" s="234"/>
      <c r="AD758" s="201">
        <f t="shared" si="602"/>
        <v>0</v>
      </c>
      <c r="AE758" s="235"/>
      <c r="AF758" s="234"/>
      <c r="AG758" s="201">
        <f t="shared" si="603"/>
        <v>0</v>
      </c>
      <c r="AH758" s="235"/>
      <c r="AI758" s="229"/>
      <c r="AJ758" s="205" t="s">
        <v>36</v>
      </c>
    </row>
    <row r="759" spans="1:36" ht="15" hidden="1" customHeight="1">
      <c r="A759" s="359"/>
      <c r="B759" s="367"/>
      <c r="C759" s="361"/>
      <c r="D759" s="389"/>
      <c r="E759" s="365"/>
      <c r="F759" s="367"/>
      <c r="G759" s="222" t="s">
        <v>34</v>
      </c>
      <c r="H759" s="234">
        <v>9000</v>
      </c>
      <c r="I759" s="201">
        <v>0</v>
      </c>
      <c r="J759" s="235">
        <v>9000</v>
      </c>
      <c r="K759" s="234"/>
      <c r="L759" s="201">
        <f t="shared" si="596"/>
        <v>0</v>
      </c>
      <c r="M759" s="235"/>
      <c r="N759" s="234"/>
      <c r="O759" s="201">
        <f t="shared" si="597"/>
        <v>0</v>
      </c>
      <c r="P759" s="235"/>
      <c r="Q759" s="234"/>
      <c r="R759" s="201">
        <f t="shared" si="598"/>
        <v>0</v>
      </c>
      <c r="S759" s="235"/>
      <c r="T759" s="234"/>
      <c r="U759" s="201">
        <f t="shared" si="599"/>
        <v>0</v>
      </c>
      <c r="V759" s="235"/>
      <c r="W759" s="234"/>
      <c r="X759" s="201">
        <f t="shared" si="600"/>
        <v>0</v>
      </c>
      <c r="Y759" s="254"/>
      <c r="Z759" s="234"/>
      <c r="AA759" s="201">
        <f t="shared" si="601"/>
        <v>0</v>
      </c>
      <c r="AB759" s="235"/>
      <c r="AC759" s="234"/>
      <c r="AD759" s="201">
        <f t="shared" si="602"/>
        <v>0</v>
      </c>
      <c r="AE759" s="235"/>
      <c r="AF759" s="234"/>
      <c r="AG759" s="201">
        <f t="shared" si="603"/>
        <v>0</v>
      </c>
      <c r="AH759" s="235"/>
      <c r="AI759" s="229"/>
      <c r="AJ759" s="204">
        <f>SUM(J754:J762,M754:M762,P754:P762,S754:S762,V754:V762,Y754:Y762,AB754:AB762,AE754:AE762,AH754:AH762)</f>
        <v>9000</v>
      </c>
    </row>
    <row r="760" spans="1:36" ht="15" hidden="1" customHeight="1">
      <c r="A760" s="359"/>
      <c r="B760" s="367"/>
      <c r="C760" s="361"/>
      <c r="D760" s="389"/>
      <c r="E760" s="365"/>
      <c r="F760" s="367"/>
      <c r="G760" s="222" t="s">
        <v>35</v>
      </c>
      <c r="H760" s="234"/>
      <c r="I760" s="201">
        <f t="shared" ref="I760:I762" si="604">H760-J760</f>
        <v>0</v>
      </c>
      <c r="J760" s="235"/>
      <c r="K760" s="234"/>
      <c r="L760" s="201">
        <f t="shared" si="596"/>
        <v>0</v>
      </c>
      <c r="M760" s="235"/>
      <c r="N760" s="234"/>
      <c r="O760" s="201">
        <f t="shared" si="597"/>
        <v>0</v>
      </c>
      <c r="P760" s="235"/>
      <c r="Q760" s="234"/>
      <c r="R760" s="201">
        <f t="shared" si="598"/>
        <v>0</v>
      </c>
      <c r="S760" s="235"/>
      <c r="T760" s="234"/>
      <c r="U760" s="201">
        <f t="shared" si="599"/>
        <v>0</v>
      </c>
      <c r="V760" s="235"/>
      <c r="W760" s="234"/>
      <c r="X760" s="201">
        <f t="shared" si="600"/>
        <v>0</v>
      </c>
      <c r="Y760" s="254"/>
      <c r="Z760" s="234"/>
      <c r="AA760" s="201">
        <f t="shared" si="601"/>
        <v>0</v>
      </c>
      <c r="AB760" s="235"/>
      <c r="AC760" s="234"/>
      <c r="AD760" s="201">
        <f t="shared" si="602"/>
        <v>0</v>
      </c>
      <c r="AE760" s="235"/>
      <c r="AF760" s="234"/>
      <c r="AG760" s="201">
        <f t="shared" si="603"/>
        <v>0</v>
      </c>
      <c r="AH760" s="235"/>
      <c r="AI760" s="229"/>
      <c r="AJ760" s="205" t="s">
        <v>40</v>
      </c>
    </row>
    <row r="761" spans="1:36" ht="15" hidden="1" customHeight="1">
      <c r="A761" s="359"/>
      <c r="B761" s="367"/>
      <c r="C761" s="361"/>
      <c r="D761" s="389"/>
      <c r="E761" s="365"/>
      <c r="F761" s="367"/>
      <c r="G761" s="222" t="s">
        <v>37</v>
      </c>
      <c r="H761" s="234"/>
      <c r="I761" s="201">
        <f t="shared" si="604"/>
        <v>0</v>
      </c>
      <c r="J761" s="235"/>
      <c r="K761" s="234"/>
      <c r="L761" s="201">
        <f t="shared" si="596"/>
        <v>0</v>
      </c>
      <c r="M761" s="235"/>
      <c r="N761" s="234"/>
      <c r="O761" s="201">
        <f t="shared" si="597"/>
        <v>0</v>
      </c>
      <c r="P761" s="235"/>
      <c r="Q761" s="234"/>
      <c r="R761" s="201">
        <f t="shared" si="598"/>
        <v>0</v>
      </c>
      <c r="S761" s="235"/>
      <c r="T761" s="234"/>
      <c r="U761" s="201">
        <f t="shared" si="599"/>
        <v>0</v>
      </c>
      <c r="V761" s="235"/>
      <c r="W761" s="234"/>
      <c r="X761" s="201">
        <f t="shared" si="600"/>
        <v>0</v>
      </c>
      <c r="Y761" s="254"/>
      <c r="Z761" s="234"/>
      <c r="AA761" s="201">
        <f t="shared" si="601"/>
        <v>0</v>
      </c>
      <c r="AB761" s="235"/>
      <c r="AC761" s="234"/>
      <c r="AD761" s="201">
        <f t="shared" si="602"/>
        <v>0</v>
      </c>
      <c r="AE761" s="235"/>
      <c r="AF761" s="234"/>
      <c r="AG761" s="201">
        <f t="shared" si="603"/>
        <v>0</v>
      </c>
      <c r="AH761" s="235"/>
      <c r="AI761" s="229"/>
      <c r="AJ761" s="206">
        <f>AJ759/AJ755</f>
        <v>1</v>
      </c>
    </row>
    <row r="762" spans="1:36" ht="15" hidden="1" customHeight="1" thickBot="1">
      <c r="A762" s="396"/>
      <c r="B762" s="400"/>
      <c r="C762" s="397"/>
      <c r="D762" s="408"/>
      <c r="E762" s="399"/>
      <c r="F762" s="400"/>
      <c r="G762" s="224" t="s">
        <v>38</v>
      </c>
      <c r="H762" s="238"/>
      <c r="I762" s="202">
        <f t="shared" si="604"/>
        <v>0</v>
      </c>
      <c r="J762" s="239"/>
      <c r="K762" s="238"/>
      <c r="L762" s="202">
        <f t="shared" si="596"/>
        <v>0</v>
      </c>
      <c r="M762" s="239"/>
      <c r="N762" s="238"/>
      <c r="O762" s="202">
        <f t="shared" si="597"/>
        <v>0</v>
      </c>
      <c r="P762" s="239"/>
      <c r="Q762" s="238"/>
      <c r="R762" s="202">
        <f t="shared" si="598"/>
        <v>0</v>
      </c>
      <c r="S762" s="239"/>
      <c r="T762" s="238"/>
      <c r="U762" s="202">
        <f t="shared" si="599"/>
        <v>0</v>
      </c>
      <c r="V762" s="239"/>
      <c r="W762" s="238"/>
      <c r="X762" s="202">
        <f t="shared" si="600"/>
        <v>0</v>
      </c>
      <c r="Y762" s="256"/>
      <c r="Z762" s="238"/>
      <c r="AA762" s="202">
        <f t="shared" si="601"/>
        <v>0</v>
      </c>
      <c r="AB762" s="239"/>
      <c r="AC762" s="238"/>
      <c r="AD762" s="202">
        <f t="shared" si="602"/>
        <v>0</v>
      </c>
      <c r="AE762" s="239"/>
      <c r="AF762" s="238"/>
      <c r="AG762" s="202">
        <f t="shared" si="603"/>
        <v>0</v>
      </c>
      <c r="AH762" s="239"/>
      <c r="AI762" s="231"/>
      <c r="AJ762" s="213"/>
    </row>
    <row r="763" spans="1:36" ht="15" customHeight="1">
      <c r="A763" s="353" t="s">
        <v>17</v>
      </c>
      <c r="B763" s="355" t="s">
        <v>13</v>
      </c>
      <c r="C763" s="355" t="s">
        <v>14</v>
      </c>
      <c r="D763" s="355" t="s">
        <v>157</v>
      </c>
      <c r="E763" s="355" t="s">
        <v>16</v>
      </c>
      <c r="F763" s="347" t="s">
        <v>17</v>
      </c>
      <c r="G763" s="357" t="s">
        <v>18</v>
      </c>
      <c r="H763" s="351" t="s">
        <v>19</v>
      </c>
      <c r="I763" s="347" t="s">
        <v>20</v>
      </c>
      <c r="J763" s="349" t="s">
        <v>21</v>
      </c>
      <c r="K763" s="351" t="s">
        <v>19</v>
      </c>
      <c r="L763" s="347" t="s">
        <v>20</v>
      </c>
      <c r="M763" s="349" t="s">
        <v>21</v>
      </c>
      <c r="N763" s="351" t="s">
        <v>19</v>
      </c>
      <c r="O763" s="347" t="s">
        <v>20</v>
      </c>
      <c r="P763" s="349" t="s">
        <v>21</v>
      </c>
      <c r="Q763" s="351" t="s">
        <v>19</v>
      </c>
      <c r="R763" s="347" t="s">
        <v>20</v>
      </c>
      <c r="S763" s="349" t="s">
        <v>21</v>
      </c>
      <c r="T763" s="351" t="s">
        <v>19</v>
      </c>
      <c r="U763" s="347" t="s">
        <v>20</v>
      </c>
      <c r="V763" s="349" t="s">
        <v>21</v>
      </c>
      <c r="W763" s="351" t="s">
        <v>19</v>
      </c>
      <c r="X763" s="347" t="s">
        <v>20</v>
      </c>
      <c r="Y763" s="369" t="s">
        <v>21</v>
      </c>
      <c r="Z763" s="351" t="s">
        <v>19</v>
      </c>
      <c r="AA763" s="347" t="s">
        <v>20</v>
      </c>
      <c r="AB763" s="349" t="s">
        <v>21</v>
      </c>
      <c r="AC763" s="351" t="s">
        <v>19</v>
      </c>
      <c r="AD763" s="347" t="s">
        <v>20</v>
      </c>
      <c r="AE763" s="349" t="s">
        <v>21</v>
      </c>
      <c r="AF763" s="351" t="s">
        <v>19</v>
      </c>
      <c r="AG763" s="347" t="s">
        <v>20</v>
      </c>
      <c r="AH763" s="349" t="s">
        <v>21</v>
      </c>
      <c r="AI763" s="371" t="s">
        <v>19</v>
      </c>
      <c r="AJ763" s="379" t="s">
        <v>22</v>
      </c>
    </row>
    <row r="764" spans="1:36" ht="15" customHeight="1">
      <c r="A764" s="354"/>
      <c r="B764" s="356"/>
      <c r="C764" s="356"/>
      <c r="D764" s="356"/>
      <c r="E764" s="356"/>
      <c r="F764" s="348"/>
      <c r="G764" s="358"/>
      <c r="H764" s="352"/>
      <c r="I764" s="348"/>
      <c r="J764" s="350"/>
      <c r="K764" s="352"/>
      <c r="L764" s="348"/>
      <c r="M764" s="350"/>
      <c r="N764" s="352"/>
      <c r="O764" s="348"/>
      <c r="P764" s="350"/>
      <c r="Q764" s="352"/>
      <c r="R764" s="348"/>
      <c r="S764" s="350"/>
      <c r="T764" s="352"/>
      <c r="U764" s="348"/>
      <c r="V764" s="350"/>
      <c r="W764" s="352"/>
      <c r="X764" s="348"/>
      <c r="Y764" s="370"/>
      <c r="Z764" s="352"/>
      <c r="AA764" s="348"/>
      <c r="AB764" s="350"/>
      <c r="AC764" s="352"/>
      <c r="AD764" s="348"/>
      <c r="AE764" s="350"/>
      <c r="AF764" s="352"/>
      <c r="AG764" s="348"/>
      <c r="AH764" s="350"/>
      <c r="AI764" s="372"/>
      <c r="AJ764" s="380"/>
    </row>
    <row r="765" spans="1:36" ht="15" customHeight="1">
      <c r="A765" s="359" t="s">
        <v>195</v>
      </c>
      <c r="B765" s="367" t="s">
        <v>348</v>
      </c>
      <c r="C765" s="361">
        <v>1877</v>
      </c>
      <c r="D765" s="363" t="s">
        <v>349</v>
      </c>
      <c r="E765" s="365" t="s">
        <v>350</v>
      </c>
      <c r="F765" s="367" t="s">
        <v>195</v>
      </c>
      <c r="G765" s="222" t="s">
        <v>27</v>
      </c>
      <c r="H765" s="234"/>
      <c r="I765" s="201">
        <f t="shared" ref="I765:I773" si="605">H765-J765</f>
        <v>0</v>
      </c>
      <c r="J765" s="235"/>
      <c r="K765" s="234"/>
      <c r="L765" s="201">
        <f t="shared" ref="L765:L773" si="606">K765-M765</f>
        <v>0</v>
      </c>
      <c r="M765" s="235"/>
      <c r="N765" s="234"/>
      <c r="O765" s="201">
        <f t="shared" ref="O765:O773" si="607">N765-P765</f>
        <v>0</v>
      </c>
      <c r="P765" s="235"/>
      <c r="Q765" s="234"/>
      <c r="R765" s="201">
        <f t="shared" ref="R765:R773" si="608">Q765-S765</f>
        <v>0</v>
      </c>
      <c r="S765" s="235"/>
      <c r="T765" s="234"/>
      <c r="U765" s="201">
        <f t="shared" ref="U765:U773" si="609">T765-V765</f>
        <v>0</v>
      </c>
      <c r="V765" s="235"/>
      <c r="W765" s="234"/>
      <c r="X765" s="201">
        <f t="shared" ref="X765:X773" si="610">W765-Y765</f>
        <v>0</v>
      </c>
      <c r="Y765" s="254"/>
      <c r="Z765" s="234"/>
      <c r="AA765" s="201">
        <f t="shared" ref="AA765:AA773" si="611">Z765-AB765</f>
        <v>0</v>
      </c>
      <c r="AB765" s="235"/>
      <c r="AC765" s="234"/>
      <c r="AD765" s="201">
        <f t="shared" ref="AD765:AD773" si="612">AC765-AE765</f>
        <v>0</v>
      </c>
      <c r="AE765" s="235"/>
      <c r="AF765" s="234"/>
      <c r="AG765" s="201">
        <f t="shared" ref="AG765:AG773" si="613">AF765-AH765</f>
        <v>0</v>
      </c>
      <c r="AH765" s="235"/>
      <c r="AI765" s="229"/>
      <c r="AJ765" s="203" t="s">
        <v>28</v>
      </c>
    </row>
    <row r="766" spans="1:36">
      <c r="A766" s="359"/>
      <c r="B766" s="367"/>
      <c r="C766" s="361"/>
      <c r="D766" s="363"/>
      <c r="E766" s="365"/>
      <c r="F766" s="367"/>
      <c r="G766" s="222" t="s">
        <v>29</v>
      </c>
      <c r="H766" s="234"/>
      <c r="I766" s="201">
        <f t="shared" si="605"/>
        <v>0</v>
      </c>
      <c r="J766" s="235"/>
      <c r="K766" s="234"/>
      <c r="L766" s="201">
        <f t="shared" si="606"/>
        <v>0</v>
      </c>
      <c r="M766" s="235"/>
      <c r="N766" s="234"/>
      <c r="O766" s="201">
        <f t="shared" si="607"/>
        <v>0</v>
      </c>
      <c r="P766" s="235"/>
      <c r="Q766" s="234"/>
      <c r="R766" s="201">
        <f t="shared" si="608"/>
        <v>0</v>
      </c>
      <c r="S766" s="235"/>
      <c r="T766" s="234"/>
      <c r="U766" s="201">
        <f t="shared" si="609"/>
        <v>0</v>
      </c>
      <c r="V766" s="235"/>
      <c r="W766" s="234"/>
      <c r="X766" s="201">
        <f t="shared" si="610"/>
        <v>0</v>
      </c>
      <c r="Y766" s="254"/>
      <c r="Z766" s="234"/>
      <c r="AA766" s="201">
        <f t="shared" si="611"/>
        <v>0</v>
      </c>
      <c r="AB766" s="235"/>
      <c r="AC766" s="234"/>
      <c r="AD766" s="201">
        <f t="shared" si="612"/>
        <v>0</v>
      </c>
      <c r="AE766" s="235"/>
      <c r="AF766" s="234"/>
      <c r="AG766" s="201">
        <f t="shared" si="613"/>
        <v>0</v>
      </c>
      <c r="AH766" s="235"/>
      <c r="AI766" s="229"/>
      <c r="AJ766" s="204">
        <f>SUM(H765:H773,K765:K773,N765:N773,Q765:Q773,T765:T773,W765:W773,Z765:Z773,AC765:AC773,AF765:AF773)</f>
        <v>2577500</v>
      </c>
    </row>
    <row r="767" spans="1:36">
      <c r="A767" s="359"/>
      <c r="B767" s="367"/>
      <c r="C767" s="361"/>
      <c r="D767" s="363"/>
      <c r="E767" s="365"/>
      <c r="F767" s="367"/>
      <c r="G767" s="222" t="s">
        <v>30</v>
      </c>
      <c r="H767" s="234"/>
      <c r="I767" s="201">
        <f t="shared" si="605"/>
        <v>0</v>
      </c>
      <c r="J767" s="235"/>
      <c r="K767" s="234">
        <v>120000</v>
      </c>
      <c r="L767" s="201">
        <f t="shared" si="606"/>
        <v>0</v>
      </c>
      <c r="M767" s="235">
        <v>120000</v>
      </c>
      <c r="N767" s="234"/>
      <c r="O767" s="201">
        <f t="shared" si="607"/>
        <v>0</v>
      </c>
      <c r="P767" s="235"/>
      <c r="Q767" s="234">
        <v>20000</v>
      </c>
      <c r="R767" s="201">
        <f t="shared" si="608"/>
        <v>0</v>
      </c>
      <c r="S767" s="235">
        <v>20000</v>
      </c>
      <c r="T767" s="234"/>
      <c r="U767" s="201">
        <f t="shared" si="609"/>
        <v>0</v>
      </c>
      <c r="V767" s="235"/>
      <c r="W767" s="234"/>
      <c r="X767" s="201">
        <f t="shared" si="610"/>
        <v>0</v>
      </c>
      <c r="Y767" s="254"/>
      <c r="Z767" s="234"/>
      <c r="AA767" s="201">
        <f t="shared" si="611"/>
        <v>0</v>
      </c>
      <c r="AB767" s="235"/>
      <c r="AC767" s="234"/>
      <c r="AD767" s="201">
        <f t="shared" si="612"/>
        <v>0</v>
      </c>
      <c r="AE767" s="235"/>
      <c r="AF767" s="234"/>
      <c r="AG767" s="201">
        <f t="shared" si="613"/>
        <v>0</v>
      </c>
      <c r="AH767" s="235"/>
      <c r="AI767" s="229"/>
      <c r="AJ767" s="205" t="s">
        <v>32</v>
      </c>
    </row>
    <row r="768" spans="1:36">
      <c r="A768" s="359"/>
      <c r="B768" s="367"/>
      <c r="C768" s="361"/>
      <c r="D768" s="363"/>
      <c r="E768" s="365"/>
      <c r="F768" s="367"/>
      <c r="G768" s="222" t="s">
        <v>31</v>
      </c>
      <c r="H768" s="234"/>
      <c r="I768" s="201">
        <f t="shared" si="605"/>
        <v>0</v>
      </c>
      <c r="J768" s="235"/>
      <c r="K768" s="234"/>
      <c r="L768" s="201">
        <f t="shared" si="606"/>
        <v>0</v>
      </c>
      <c r="M768" s="235"/>
      <c r="N768" s="234">
        <v>100000</v>
      </c>
      <c r="O768" s="201">
        <f t="shared" si="607"/>
        <v>12000</v>
      </c>
      <c r="P768" s="235">
        <v>88000</v>
      </c>
      <c r="Q768" s="234"/>
      <c r="R768" s="201">
        <f t="shared" si="608"/>
        <v>0</v>
      </c>
      <c r="S768" s="235"/>
      <c r="T768" s="234"/>
      <c r="U768" s="201">
        <f t="shared" si="609"/>
        <v>0</v>
      </c>
      <c r="V768" s="235"/>
      <c r="W768" s="234"/>
      <c r="X768" s="201">
        <f t="shared" si="610"/>
        <v>0</v>
      </c>
      <c r="Y768" s="254"/>
      <c r="Z768" s="234"/>
      <c r="AA768" s="201">
        <f t="shared" si="611"/>
        <v>0</v>
      </c>
      <c r="AB768" s="235"/>
      <c r="AC768" s="234"/>
      <c r="AD768" s="201">
        <f t="shared" si="612"/>
        <v>0</v>
      </c>
      <c r="AE768" s="235"/>
      <c r="AF768" s="234"/>
      <c r="AG768" s="201">
        <f t="shared" si="613"/>
        <v>0</v>
      </c>
      <c r="AH768" s="235"/>
      <c r="AI768" s="229"/>
      <c r="AJ768" s="204">
        <f>SUM(I765:I773,L765:L773,O765:O773,R765:R773,U765:U773,X765:X773,AA765:AA773,AD765:AD773,AG765:AG773)</f>
        <v>2073500</v>
      </c>
    </row>
    <row r="769" spans="1:36">
      <c r="A769" s="359"/>
      <c r="B769" s="367"/>
      <c r="C769" s="361"/>
      <c r="D769" s="363"/>
      <c r="E769" s="365"/>
      <c r="F769" s="367"/>
      <c r="G769" s="222" t="s">
        <v>33</v>
      </c>
      <c r="H769" s="234"/>
      <c r="I769" s="201">
        <f t="shared" si="605"/>
        <v>0</v>
      </c>
      <c r="J769" s="235"/>
      <c r="K769" s="234"/>
      <c r="L769" s="201">
        <f t="shared" si="606"/>
        <v>0</v>
      </c>
      <c r="M769" s="235"/>
      <c r="N769" s="234"/>
      <c r="O769" s="201">
        <f t="shared" si="607"/>
        <v>0</v>
      </c>
      <c r="P769" s="235"/>
      <c r="Q769" s="234">
        <v>276000</v>
      </c>
      <c r="R769" s="201">
        <f t="shared" si="608"/>
        <v>0</v>
      </c>
      <c r="S769" s="235">
        <v>276000</v>
      </c>
      <c r="T769" s="234">
        <v>61500</v>
      </c>
      <c r="U769" s="201">
        <f t="shared" si="609"/>
        <v>61500</v>
      </c>
      <c r="V769" s="235"/>
      <c r="W769" s="234"/>
      <c r="X769" s="201">
        <f t="shared" si="610"/>
        <v>0</v>
      </c>
      <c r="Y769" s="254"/>
      <c r="Z769" s="234"/>
      <c r="AA769" s="201">
        <f t="shared" si="611"/>
        <v>0</v>
      </c>
      <c r="AB769" s="235"/>
      <c r="AC769" s="234"/>
      <c r="AD769" s="201">
        <f t="shared" si="612"/>
        <v>0</v>
      </c>
      <c r="AE769" s="235"/>
      <c r="AF769" s="234"/>
      <c r="AG769" s="201">
        <f t="shared" si="613"/>
        <v>0</v>
      </c>
      <c r="AH769" s="235"/>
      <c r="AI769" s="229"/>
      <c r="AJ769" s="205" t="s">
        <v>36</v>
      </c>
    </row>
    <row r="770" spans="1:36">
      <c r="A770" s="359"/>
      <c r="B770" s="367"/>
      <c r="C770" s="361"/>
      <c r="D770" s="363"/>
      <c r="E770" s="365"/>
      <c r="F770" s="367"/>
      <c r="G770" s="222" t="s">
        <v>34</v>
      </c>
      <c r="H770" s="234"/>
      <c r="I770" s="201">
        <f t="shared" si="605"/>
        <v>0</v>
      </c>
      <c r="J770" s="235"/>
      <c r="K770" s="234"/>
      <c r="L770" s="201">
        <f t="shared" si="606"/>
        <v>0</v>
      </c>
      <c r="M770" s="235"/>
      <c r="N770" s="234"/>
      <c r="O770" s="201">
        <f t="shared" si="607"/>
        <v>0</v>
      </c>
      <c r="P770" s="235"/>
      <c r="Q770" s="234"/>
      <c r="R770" s="201">
        <f t="shared" si="608"/>
        <v>0</v>
      </c>
      <c r="S770" s="235"/>
      <c r="T770" s="234"/>
      <c r="U770" s="201">
        <f t="shared" si="609"/>
        <v>0</v>
      </c>
      <c r="V770" s="235"/>
      <c r="W770" s="234">
        <v>2000000</v>
      </c>
      <c r="X770" s="201">
        <f t="shared" si="610"/>
        <v>2000000</v>
      </c>
      <c r="Y770" s="254"/>
      <c r="Z770" s="234"/>
      <c r="AA770" s="201">
        <f t="shared" si="611"/>
        <v>0</v>
      </c>
      <c r="AB770" s="235"/>
      <c r="AC770" s="234"/>
      <c r="AD770" s="201">
        <f t="shared" si="612"/>
        <v>0</v>
      </c>
      <c r="AE770" s="235"/>
      <c r="AF770" s="234"/>
      <c r="AG770" s="201">
        <f t="shared" si="613"/>
        <v>0</v>
      </c>
      <c r="AH770" s="235"/>
      <c r="AI770" s="229"/>
      <c r="AJ770" s="204">
        <f>SUM(J765:J773,M765:M773,P765:P773,S765:S773,V765:V773,Y765:Y773,AB765:AB773,AE765:AE773,AH765:AH773)</f>
        <v>504000</v>
      </c>
    </row>
    <row r="771" spans="1:36">
      <c r="A771" s="359"/>
      <c r="B771" s="367"/>
      <c r="C771" s="361"/>
      <c r="D771" s="363"/>
      <c r="E771" s="365"/>
      <c r="F771" s="367"/>
      <c r="G771" s="222" t="s">
        <v>35</v>
      </c>
      <c r="H771" s="234"/>
      <c r="I771" s="201">
        <f t="shared" si="605"/>
        <v>0</v>
      </c>
      <c r="J771" s="235"/>
      <c r="K771" s="234"/>
      <c r="L771" s="201">
        <f t="shared" si="606"/>
        <v>0</v>
      </c>
      <c r="M771" s="235"/>
      <c r="N771" s="234"/>
      <c r="O771" s="201">
        <f t="shared" si="607"/>
        <v>0</v>
      </c>
      <c r="P771" s="235"/>
      <c r="Q771" s="234"/>
      <c r="R771" s="201">
        <f t="shared" si="608"/>
        <v>0</v>
      </c>
      <c r="S771" s="235"/>
      <c r="T771" s="234"/>
      <c r="U771" s="201">
        <f t="shared" si="609"/>
        <v>0</v>
      </c>
      <c r="V771" s="235"/>
      <c r="W771" s="234"/>
      <c r="X771" s="201">
        <f t="shared" si="610"/>
        <v>0</v>
      </c>
      <c r="Y771" s="254"/>
      <c r="Z771" s="234"/>
      <c r="AA771" s="201">
        <f t="shared" si="611"/>
        <v>0</v>
      </c>
      <c r="AB771" s="235"/>
      <c r="AC771" s="234"/>
      <c r="AD771" s="201">
        <f t="shared" si="612"/>
        <v>0</v>
      </c>
      <c r="AE771" s="235"/>
      <c r="AF771" s="234"/>
      <c r="AG771" s="201">
        <f t="shared" si="613"/>
        <v>0</v>
      </c>
      <c r="AH771" s="235"/>
      <c r="AI771" s="229"/>
      <c r="AJ771" s="205" t="s">
        <v>40</v>
      </c>
    </row>
    <row r="772" spans="1:36">
      <c r="A772" s="359"/>
      <c r="B772" s="367"/>
      <c r="C772" s="361"/>
      <c r="D772" s="363"/>
      <c r="E772" s="365"/>
      <c r="F772" s="367"/>
      <c r="G772" s="222" t="s">
        <v>37</v>
      </c>
      <c r="H772" s="234"/>
      <c r="I772" s="201">
        <f t="shared" si="605"/>
        <v>0</v>
      </c>
      <c r="J772" s="235"/>
      <c r="K772" s="234"/>
      <c r="L772" s="201">
        <f t="shared" si="606"/>
        <v>0</v>
      </c>
      <c r="M772" s="235"/>
      <c r="N772" s="234"/>
      <c r="O772" s="201">
        <f t="shared" si="607"/>
        <v>0</v>
      </c>
      <c r="P772" s="235"/>
      <c r="Q772" s="234"/>
      <c r="R772" s="201">
        <f t="shared" si="608"/>
        <v>0</v>
      </c>
      <c r="S772" s="235"/>
      <c r="T772" s="234"/>
      <c r="U772" s="201">
        <f t="shared" si="609"/>
        <v>0</v>
      </c>
      <c r="V772" s="235"/>
      <c r="W772" s="234"/>
      <c r="X772" s="201">
        <f t="shared" si="610"/>
        <v>0</v>
      </c>
      <c r="Y772" s="254"/>
      <c r="Z772" s="234"/>
      <c r="AA772" s="201">
        <f t="shared" si="611"/>
        <v>0</v>
      </c>
      <c r="AB772" s="235"/>
      <c r="AC772" s="234"/>
      <c r="AD772" s="201">
        <f t="shared" si="612"/>
        <v>0</v>
      </c>
      <c r="AE772" s="235"/>
      <c r="AF772" s="234"/>
      <c r="AG772" s="201">
        <f t="shared" si="613"/>
        <v>0</v>
      </c>
      <c r="AH772" s="235"/>
      <c r="AI772" s="229"/>
      <c r="AJ772" s="206">
        <f>AJ770/AJ766</f>
        <v>0.19553831231813773</v>
      </c>
    </row>
    <row r="773" spans="1:36" ht="15.75" thickBot="1">
      <c r="A773" s="360"/>
      <c r="B773" s="368"/>
      <c r="C773" s="362"/>
      <c r="D773" s="364"/>
      <c r="E773" s="366"/>
      <c r="F773" s="368"/>
      <c r="G773" s="223" t="s">
        <v>38</v>
      </c>
      <c r="H773" s="236"/>
      <c r="I773" s="207">
        <f t="shared" si="605"/>
        <v>0</v>
      </c>
      <c r="J773" s="237"/>
      <c r="K773" s="236"/>
      <c r="L773" s="207">
        <f t="shared" si="606"/>
        <v>0</v>
      </c>
      <c r="M773" s="237"/>
      <c r="N773" s="236"/>
      <c r="O773" s="207">
        <f t="shared" si="607"/>
        <v>0</v>
      </c>
      <c r="P773" s="237"/>
      <c r="Q773" s="236"/>
      <c r="R773" s="207">
        <f t="shared" si="608"/>
        <v>0</v>
      </c>
      <c r="S773" s="237"/>
      <c r="T773" s="236"/>
      <c r="U773" s="207">
        <f t="shared" si="609"/>
        <v>0</v>
      </c>
      <c r="V773" s="237"/>
      <c r="W773" s="236"/>
      <c r="X773" s="207">
        <f t="shared" si="610"/>
        <v>0</v>
      </c>
      <c r="Y773" s="255"/>
      <c r="Z773" s="236"/>
      <c r="AA773" s="207">
        <f t="shared" si="611"/>
        <v>0</v>
      </c>
      <c r="AB773" s="237"/>
      <c r="AC773" s="236"/>
      <c r="AD773" s="207">
        <f t="shared" si="612"/>
        <v>0</v>
      </c>
      <c r="AE773" s="237"/>
      <c r="AF773" s="236"/>
      <c r="AG773" s="207">
        <f t="shared" si="613"/>
        <v>0</v>
      </c>
      <c r="AH773" s="237"/>
      <c r="AI773" s="230"/>
      <c r="AJ773" s="208"/>
    </row>
    <row r="774" spans="1:36" ht="15" hidden="1" customHeight="1">
      <c r="A774" s="383" t="s">
        <v>17</v>
      </c>
      <c r="B774" s="384" t="s">
        <v>13</v>
      </c>
      <c r="C774" s="384" t="s">
        <v>14</v>
      </c>
      <c r="D774" s="384" t="s">
        <v>157</v>
      </c>
      <c r="E774" s="384" t="s">
        <v>16</v>
      </c>
      <c r="F774" s="381" t="s">
        <v>17</v>
      </c>
      <c r="G774" s="385" t="s">
        <v>18</v>
      </c>
      <c r="H774" s="386" t="s">
        <v>19</v>
      </c>
      <c r="I774" s="381" t="s">
        <v>20</v>
      </c>
      <c r="J774" s="382" t="s">
        <v>21</v>
      </c>
      <c r="K774" s="386" t="s">
        <v>19</v>
      </c>
      <c r="L774" s="381" t="s">
        <v>20</v>
      </c>
      <c r="M774" s="382" t="s">
        <v>21</v>
      </c>
      <c r="N774" s="386" t="s">
        <v>19</v>
      </c>
      <c r="O774" s="381" t="s">
        <v>20</v>
      </c>
      <c r="P774" s="382" t="s">
        <v>21</v>
      </c>
      <c r="Q774" s="386" t="s">
        <v>19</v>
      </c>
      <c r="R774" s="381" t="s">
        <v>20</v>
      </c>
      <c r="S774" s="382" t="s">
        <v>21</v>
      </c>
      <c r="T774" s="386" t="s">
        <v>19</v>
      </c>
      <c r="U774" s="381" t="s">
        <v>20</v>
      </c>
      <c r="V774" s="382" t="s">
        <v>21</v>
      </c>
      <c r="W774" s="386" t="s">
        <v>19</v>
      </c>
      <c r="X774" s="381" t="s">
        <v>20</v>
      </c>
      <c r="Y774" s="390" t="s">
        <v>21</v>
      </c>
      <c r="Z774" s="386" t="s">
        <v>19</v>
      </c>
      <c r="AA774" s="381" t="s">
        <v>20</v>
      </c>
      <c r="AB774" s="382" t="s">
        <v>21</v>
      </c>
      <c r="AC774" s="386" t="s">
        <v>19</v>
      </c>
      <c r="AD774" s="381" t="s">
        <v>20</v>
      </c>
      <c r="AE774" s="382" t="s">
        <v>21</v>
      </c>
      <c r="AF774" s="386" t="s">
        <v>19</v>
      </c>
      <c r="AG774" s="381" t="s">
        <v>20</v>
      </c>
      <c r="AH774" s="382" t="s">
        <v>21</v>
      </c>
      <c r="AI774" s="387" t="s">
        <v>19</v>
      </c>
      <c r="AJ774" s="388" t="s">
        <v>22</v>
      </c>
    </row>
    <row r="775" spans="1:36" ht="15" hidden="1" customHeight="1">
      <c r="A775" s="354"/>
      <c r="B775" s="356"/>
      <c r="C775" s="356"/>
      <c r="D775" s="356"/>
      <c r="E775" s="356"/>
      <c r="F775" s="348"/>
      <c r="G775" s="358"/>
      <c r="H775" s="352"/>
      <c r="I775" s="348"/>
      <c r="J775" s="350"/>
      <c r="K775" s="352"/>
      <c r="L775" s="348"/>
      <c r="M775" s="350"/>
      <c r="N775" s="352"/>
      <c r="O775" s="348"/>
      <c r="P775" s="350"/>
      <c r="Q775" s="352"/>
      <c r="R775" s="348"/>
      <c r="S775" s="350"/>
      <c r="T775" s="352"/>
      <c r="U775" s="348"/>
      <c r="V775" s="350"/>
      <c r="W775" s="352"/>
      <c r="X775" s="348"/>
      <c r="Y775" s="370"/>
      <c r="Z775" s="352"/>
      <c r="AA775" s="348"/>
      <c r="AB775" s="350"/>
      <c r="AC775" s="352"/>
      <c r="AD775" s="348"/>
      <c r="AE775" s="350"/>
      <c r="AF775" s="352"/>
      <c r="AG775" s="348"/>
      <c r="AH775" s="350"/>
      <c r="AI775" s="372"/>
      <c r="AJ775" s="380"/>
    </row>
    <row r="776" spans="1:36" ht="15" hidden="1" customHeight="1">
      <c r="A776" s="359" t="s">
        <v>182</v>
      </c>
      <c r="B776" s="367" t="s">
        <v>351</v>
      </c>
      <c r="C776" s="361">
        <v>1451</v>
      </c>
      <c r="D776" s="363" t="s">
        <v>352</v>
      </c>
      <c r="E776" s="365" t="s">
        <v>353</v>
      </c>
      <c r="F776" s="367" t="s">
        <v>182</v>
      </c>
      <c r="G776" s="222" t="s">
        <v>27</v>
      </c>
      <c r="H776" s="234"/>
      <c r="I776" s="201">
        <f t="shared" ref="I776:I787" si="614">H776-J776</f>
        <v>0</v>
      </c>
      <c r="J776" s="235"/>
      <c r="K776" s="234"/>
      <c r="L776" s="201">
        <f t="shared" ref="L776:L787" si="615">K776-M776</f>
        <v>0</v>
      </c>
      <c r="M776" s="235"/>
      <c r="N776" s="234"/>
      <c r="O776" s="201">
        <f t="shared" ref="O776:O787" si="616">N776-P776</f>
        <v>0</v>
      </c>
      <c r="P776" s="235"/>
      <c r="Q776" s="234"/>
      <c r="R776" s="201">
        <f t="shared" ref="R776:R787" si="617">Q776-S776</f>
        <v>0</v>
      </c>
      <c r="S776" s="235"/>
      <c r="T776" s="234"/>
      <c r="U776" s="201">
        <f t="shared" ref="U776:U787" si="618">T776-V776</f>
        <v>0</v>
      </c>
      <c r="V776" s="235"/>
      <c r="W776" s="234"/>
      <c r="X776" s="201">
        <f t="shared" ref="X776:X787" si="619">W776-Y776</f>
        <v>0</v>
      </c>
      <c r="Y776" s="254"/>
      <c r="Z776" s="234"/>
      <c r="AA776" s="201">
        <f t="shared" ref="AA776:AA787" si="620">Z776-AB776</f>
        <v>0</v>
      </c>
      <c r="AB776" s="235"/>
      <c r="AC776" s="234"/>
      <c r="AD776" s="201">
        <f t="shared" ref="AD776:AD787" si="621">AC776-AE776</f>
        <v>0</v>
      </c>
      <c r="AE776" s="235"/>
      <c r="AF776" s="234"/>
      <c r="AG776" s="201">
        <f t="shared" ref="AG776:AG787" si="622">AF776-AH776</f>
        <v>0</v>
      </c>
      <c r="AH776" s="235"/>
      <c r="AI776" s="229"/>
      <c r="AJ776" s="209" t="s">
        <v>28</v>
      </c>
    </row>
    <row r="777" spans="1:36" ht="14.45" hidden="1" customHeight="1">
      <c r="A777" s="359"/>
      <c r="B777" s="367"/>
      <c r="C777" s="361"/>
      <c r="D777" s="363"/>
      <c r="E777" s="365"/>
      <c r="F777" s="367"/>
      <c r="G777" s="222" t="s">
        <v>29</v>
      </c>
      <c r="H777" s="234"/>
      <c r="I777" s="201">
        <f t="shared" si="614"/>
        <v>0</v>
      </c>
      <c r="J777" s="235"/>
      <c r="K777" s="234"/>
      <c r="L777" s="201">
        <f t="shared" si="615"/>
        <v>0</v>
      </c>
      <c r="M777" s="235"/>
      <c r="N777" s="234"/>
      <c r="O777" s="201">
        <f t="shared" si="616"/>
        <v>0</v>
      </c>
      <c r="P777" s="235"/>
      <c r="Q777" s="234"/>
      <c r="R777" s="201">
        <f t="shared" si="617"/>
        <v>0</v>
      </c>
      <c r="S777" s="235"/>
      <c r="T777" s="234"/>
      <c r="U777" s="201">
        <f t="shared" si="618"/>
        <v>0</v>
      </c>
      <c r="V777" s="235"/>
      <c r="W777" s="234"/>
      <c r="X777" s="201">
        <f t="shared" si="619"/>
        <v>0</v>
      </c>
      <c r="Y777" s="254"/>
      <c r="Z777" s="234"/>
      <c r="AA777" s="201">
        <f t="shared" si="620"/>
        <v>0</v>
      </c>
      <c r="AB777" s="235"/>
      <c r="AC777" s="234"/>
      <c r="AD777" s="201">
        <f t="shared" si="621"/>
        <v>0</v>
      </c>
      <c r="AE777" s="235"/>
      <c r="AF777" s="234"/>
      <c r="AG777" s="201">
        <f t="shared" si="622"/>
        <v>0</v>
      </c>
      <c r="AH777" s="235"/>
      <c r="AI777" s="229"/>
      <c r="AJ777" s="391" t="e">
        <f>SUM(H776:H787,K776:K787,N776:N787,Q776:Q787,T776:T787,AI776:AI787)+SUM(#REF!,#REF!,#REF!,#REF!,#REF!,#REF!,#REF!,#REF!,#REF!,#REF!,#REF!,#REF!,#REF!,#REF!,#REF!,#REF!,#REF!,#REF!,#REF!,#REF!)</f>
        <v>#REF!</v>
      </c>
    </row>
    <row r="778" spans="1:36" ht="14.45" hidden="1" customHeight="1">
      <c r="A778" s="359"/>
      <c r="B778" s="367"/>
      <c r="C778" s="361"/>
      <c r="D778" s="363"/>
      <c r="E778" s="365"/>
      <c r="F778" s="367"/>
      <c r="G778" s="222" t="s">
        <v>30</v>
      </c>
      <c r="H778" s="234"/>
      <c r="I778" s="201">
        <f t="shared" si="614"/>
        <v>0</v>
      </c>
      <c r="J778" s="235"/>
      <c r="K778" s="234"/>
      <c r="L778" s="201">
        <f t="shared" si="615"/>
        <v>0</v>
      </c>
      <c r="M778" s="235"/>
      <c r="N778" s="234"/>
      <c r="O778" s="201">
        <f t="shared" si="616"/>
        <v>0</v>
      </c>
      <c r="P778" s="235"/>
      <c r="Q778" s="234"/>
      <c r="R778" s="201">
        <f t="shared" si="617"/>
        <v>0</v>
      </c>
      <c r="S778" s="235"/>
      <c r="T778" s="234"/>
      <c r="U778" s="201">
        <f t="shared" si="618"/>
        <v>0</v>
      </c>
      <c r="V778" s="235"/>
      <c r="W778" s="234"/>
      <c r="X778" s="201">
        <f t="shared" si="619"/>
        <v>0</v>
      </c>
      <c r="Y778" s="254"/>
      <c r="Z778" s="234"/>
      <c r="AA778" s="201">
        <f t="shared" si="620"/>
        <v>0</v>
      </c>
      <c r="AB778" s="235"/>
      <c r="AC778" s="234"/>
      <c r="AD778" s="201">
        <f t="shared" si="621"/>
        <v>0</v>
      </c>
      <c r="AE778" s="235"/>
      <c r="AF778" s="234"/>
      <c r="AG778" s="201">
        <f t="shared" si="622"/>
        <v>0</v>
      </c>
      <c r="AH778" s="235"/>
      <c r="AI778" s="229"/>
      <c r="AJ778" s="391"/>
    </row>
    <row r="779" spans="1:36" ht="14.45" hidden="1" customHeight="1">
      <c r="A779" s="359"/>
      <c r="B779" s="367"/>
      <c r="C779" s="361"/>
      <c r="D779" s="363"/>
      <c r="E779" s="365"/>
      <c r="F779" s="367"/>
      <c r="G779" s="222" t="s">
        <v>31</v>
      </c>
      <c r="H779" s="234"/>
      <c r="I779" s="201">
        <f t="shared" si="614"/>
        <v>0</v>
      </c>
      <c r="J779" s="235"/>
      <c r="K779" s="234"/>
      <c r="L779" s="201">
        <f t="shared" si="615"/>
        <v>0</v>
      </c>
      <c r="M779" s="235"/>
      <c r="N779" s="234"/>
      <c r="O779" s="201">
        <f t="shared" si="616"/>
        <v>0</v>
      </c>
      <c r="P779" s="235"/>
      <c r="Q779" s="234"/>
      <c r="R779" s="201">
        <f t="shared" si="617"/>
        <v>0</v>
      </c>
      <c r="S779" s="235"/>
      <c r="T779" s="234"/>
      <c r="U779" s="201">
        <f t="shared" si="618"/>
        <v>0</v>
      </c>
      <c r="V779" s="235"/>
      <c r="W779" s="234"/>
      <c r="X779" s="201">
        <f t="shared" si="619"/>
        <v>0</v>
      </c>
      <c r="Y779" s="254"/>
      <c r="Z779" s="234"/>
      <c r="AA779" s="201">
        <f t="shared" si="620"/>
        <v>0</v>
      </c>
      <c r="AB779" s="235"/>
      <c r="AC779" s="234"/>
      <c r="AD779" s="201">
        <f t="shared" si="621"/>
        <v>0</v>
      </c>
      <c r="AE779" s="235"/>
      <c r="AF779" s="234"/>
      <c r="AG779" s="201">
        <f t="shared" si="622"/>
        <v>0</v>
      </c>
      <c r="AH779" s="235"/>
      <c r="AI779" s="229"/>
      <c r="AJ779" s="211" t="s">
        <v>32</v>
      </c>
    </row>
    <row r="780" spans="1:36" ht="14.45" hidden="1" customHeight="1">
      <c r="A780" s="359"/>
      <c r="B780" s="367"/>
      <c r="C780" s="361"/>
      <c r="D780" s="363"/>
      <c r="E780" s="365"/>
      <c r="F780" s="367"/>
      <c r="G780" s="222" t="s">
        <v>33</v>
      </c>
      <c r="H780" s="234"/>
      <c r="I780" s="201">
        <f t="shared" si="614"/>
        <v>0</v>
      </c>
      <c r="J780" s="235"/>
      <c r="K780" s="234"/>
      <c r="L780" s="201">
        <f t="shared" si="615"/>
        <v>0</v>
      </c>
      <c r="M780" s="235"/>
      <c r="N780" s="234"/>
      <c r="O780" s="201">
        <f t="shared" si="616"/>
        <v>0</v>
      </c>
      <c r="P780" s="235"/>
      <c r="Q780" s="234"/>
      <c r="R780" s="201">
        <f t="shared" si="617"/>
        <v>0</v>
      </c>
      <c r="S780" s="235"/>
      <c r="T780" s="234"/>
      <c r="U780" s="201">
        <f t="shared" si="618"/>
        <v>0</v>
      </c>
      <c r="V780" s="235"/>
      <c r="W780" s="234"/>
      <c r="X780" s="201">
        <f t="shared" si="619"/>
        <v>0</v>
      </c>
      <c r="Y780" s="254"/>
      <c r="Z780" s="234"/>
      <c r="AA780" s="201">
        <f t="shared" si="620"/>
        <v>0</v>
      </c>
      <c r="AB780" s="235"/>
      <c r="AC780" s="234"/>
      <c r="AD780" s="201">
        <f t="shared" si="621"/>
        <v>0</v>
      </c>
      <c r="AE780" s="235"/>
      <c r="AF780" s="234"/>
      <c r="AG780" s="201">
        <f t="shared" si="622"/>
        <v>0</v>
      </c>
      <c r="AH780" s="235"/>
      <c r="AI780" s="229"/>
      <c r="AJ780" s="391">
        <f>SUM(I776:I787,L776:L787,O776:O787,R776:R787,U776:U787)</f>
        <v>0</v>
      </c>
    </row>
    <row r="781" spans="1:36" ht="14.45" hidden="1" customHeight="1">
      <c r="A781" s="359"/>
      <c r="B781" s="367"/>
      <c r="C781" s="361"/>
      <c r="D781" s="363"/>
      <c r="E781" s="365"/>
      <c r="F781" s="367"/>
      <c r="G781" s="222" t="s">
        <v>34</v>
      </c>
      <c r="H781" s="234"/>
      <c r="I781" s="201">
        <f t="shared" si="614"/>
        <v>0</v>
      </c>
      <c r="J781" s="235"/>
      <c r="K781" s="234"/>
      <c r="L781" s="201">
        <f t="shared" si="615"/>
        <v>0</v>
      </c>
      <c r="M781" s="235"/>
      <c r="N781" s="234"/>
      <c r="O781" s="201">
        <f t="shared" si="616"/>
        <v>0</v>
      </c>
      <c r="P781" s="235"/>
      <c r="Q781" s="234"/>
      <c r="R781" s="201">
        <f t="shared" si="617"/>
        <v>0</v>
      </c>
      <c r="S781" s="235"/>
      <c r="T781" s="234"/>
      <c r="U781" s="201">
        <f t="shared" si="618"/>
        <v>0</v>
      </c>
      <c r="V781" s="235"/>
      <c r="W781" s="234"/>
      <c r="X781" s="201">
        <f t="shared" si="619"/>
        <v>0</v>
      </c>
      <c r="Y781" s="254"/>
      <c r="Z781" s="234"/>
      <c r="AA781" s="201">
        <f t="shared" si="620"/>
        <v>0</v>
      </c>
      <c r="AB781" s="235"/>
      <c r="AC781" s="234"/>
      <c r="AD781" s="201">
        <f t="shared" si="621"/>
        <v>0</v>
      </c>
      <c r="AE781" s="235"/>
      <c r="AF781" s="234"/>
      <c r="AG781" s="201">
        <f t="shared" si="622"/>
        <v>0</v>
      </c>
      <c r="AH781" s="235"/>
      <c r="AI781" s="229"/>
      <c r="AJ781" s="391"/>
    </row>
    <row r="782" spans="1:36" ht="14.45" hidden="1" customHeight="1">
      <c r="A782" s="359"/>
      <c r="B782" s="367"/>
      <c r="C782" s="361"/>
      <c r="D782" s="363"/>
      <c r="E782" s="365"/>
      <c r="F782" s="367"/>
      <c r="G782" s="222" t="s">
        <v>35</v>
      </c>
      <c r="H782" s="234"/>
      <c r="I782" s="201">
        <f t="shared" si="614"/>
        <v>0</v>
      </c>
      <c r="J782" s="235"/>
      <c r="K782" s="234"/>
      <c r="L782" s="201">
        <f t="shared" si="615"/>
        <v>0</v>
      </c>
      <c r="M782" s="235"/>
      <c r="N782" s="234"/>
      <c r="O782" s="201">
        <f t="shared" si="616"/>
        <v>0</v>
      </c>
      <c r="P782" s="235"/>
      <c r="Q782" s="234"/>
      <c r="R782" s="201">
        <f t="shared" si="617"/>
        <v>0</v>
      </c>
      <c r="S782" s="235"/>
      <c r="T782" s="234"/>
      <c r="U782" s="201">
        <f t="shared" si="618"/>
        <v>0</v>
      </c>
      <c r="V782" s="235"/>
      <c r="W782" s="234"/>
      <c r="X782" s="201">
        <f t="shared" si="619"/>
        <v>0</v>
      </c>
      <c r="Y782" s="254"/>
      <c r="Z782" s="234"/>
      <c r="AA782" s="201">
        <f t="shared" si="620"/>
        <v>0</v>
      </c>
      <c r="AB782" s="235"/>
      <c r="AC782" s="234"/>
      <c r="AD782" s="201">
        <f t="shared" si="621"/>
        <v>0</v>
      </c>
      <c r="AE782" s="235"/>
      <c r="AF782" s="234"/>
      <c r="AG782" s="201">
        <f t="shared" si="622"/>
        <v>0</v>
      </c>
      <c r="AH782" s="235"/>
      <c r="AI782" s="229"/>
      <c r="AJ782" s="211" t="s">
        <v>36</v>
      </c>
    </row>
    <row r="783" spans="1:36" ht="14.45" hidden="1" customHeight="1">
      <c r="A783" s="359"/>
      <c r="B783" s="367"/>
      <c r="C783" s="361"/>
      <c r="D783" s="363"/>
      <c r="E783" s="365"/>
      <c r="F783" s="367"/>
      <c r="G783" s="222" t="s">
        <v>37</v>
      </c>
      <c r="H783" s="234"/>
      <c r="I783" s="201">
        <f t="shared" si="614"/>
        <v>0</v>
      </c>
      <c r="J783" s="235"/>
      <c r="K783" s="234"/>
      <c r="L783" s="201">
        <f t="shared" si="615"/>
        <v>0</v>
      </c>
      <c r="M783" s="235"/>
      <c r="N783" s="234"/>
      <c r="O783" s="201">
        <f t="shared" si="616"/>
        <v>0</v>
      </c>
      <c r="P783" s="235"/>
      <c r="Q783" s="234"/>
      <c r="R783" s="201">
        <f t="shared" si="617"/>
        <v>0</v>
      </c>
      <c r="S783" s="235"/>
      <c r="T783" s="234"/>
      <c r="U783" s="201">
        <f t="shared" si="618"/>
        <v>0</v>
      </c>
      <c r="V783" s="235"/>
      <c r="W783" s="234"/>
      <c r="X783" s="201">
        <f t="shared" si="619"/>
        <v>0</v>
      </c>
      <c r="Y783" s="254"/>
      <c r="Z783" s="234"/>
      <c r="AA783" s="201">
        <f t="shared" si="620"/>
        <v>0</v>
      </c>
      <c r="AB783" s="235"/>
      <c r="AC783" s="234"/>
      <c r="AD783" s="201">
        <f t="shared" si="621"/>
        <v>0</v>
      </c>
      <c r="AE783" s="235"/>
      <c r="AF783" s="234"/>
      <c r="AG783" s="201">
        <f t="shared" si="622"/>
        <v>0</v>
      </c>
      <c r="AH783" s="235"/>
      <c r="AI783" s="229"/>
      <c r="AJ783" s="391" t="e">
        <f>SUM(J776:J787,M776:M787,P776:P787,S776:S787,V776:V787)+SUM(#REF!,#REF!,#REF!,#REF!,#REF!,#REF!,#REF!,#REF!,#REF!,#REF!,#REF!,#REF!,#REF!,#REF!,#REF!,#REF!,#REF!,#REF!)</f>
        <v>#REF!</v>
      </c>
    </row>
    <row r="784" spans="1:36" ht="14.45" hidden="1" customHeight="1">
      <c r="A784" s="359"/>
      <c r="B784" s="367"/>
      <c r="C784" s="361"/>
      <c r="D784" s="363"/>
      <c r="E784" s="365"/>
      <c r="F784" s="367"/>
      <c r="G784" s="222" t="s">
        <v>38</v>
      </c>
      <c r="H784" s="234"/>
      <c r="I784" s="201">
        <f t="shared" si="614"/>
        <v>0</v>
      </c>
      <c r="J784" s="235"/>
      <c r="K784" s="234"/>
      <c r="L784" s="201">
        <f t="shared" si="615"/>
        <v>0</v>
      </c>
      <c r="M784" s="235"/>
      <c r="N784" s="234"/>
      <c r="O784" s="201">
        <f t="shared" si="616"/>
        <v>0</v>
      </c>
      <c r="P784" s="235"/>
      <c r="Q784" s="234"/>
      <c r="R784" s="201">
        <f t="shared" si="617"/>
        <v>0</v>
      </c>
      <c r="S784" s="235"/>
      <c r="T784" s="234"/>
      <c r="U784" s="201">
        <f t="shared" si="618"/>
        <v>0</v>
      </c>
      <c r="V784" s="235"/>
      <c r="W784" s="234"/>
      <c r="X784" s="201">
        <f t="shared" si="619"/>
        <v>0</v>
      </c>
      <c r="Y784" s="254"/>
      <c r="Z784" s="234"/>
      <c r="AA784" s="201">
        <f t="shared" si="620"/>
        <v>0</v>
      </c>
      <c r="AB784" s="235"/>
      <c r="AC784" s="234"/>
      <c r="AD784" s="201">
        <f t="shared" si="621"/>
        <v>0</v>
      </c>
      <c r="AE784" s="235"/>
      <c r="AF784" s="234"/>
      <c r="AG784" s="201">
        <f t="shared" si="622"/>
        <v>0</v>
      </c>
      <c r="AH784" s="235"/>
      <c r="AI784" s="229"/>
      <c r="AJ784" s="391"/>
    </row>
    <row r="785" spans="1:36" ht="14.45" hidden="1" customHeight="1">
      <c r="A785" s="359"/>
      <c r="B785" s="367"/>
      <c r="C785" s="361"/>
      <c r="D785" s="363"/>
      <c r="E785" s="365"/>
      <c r="F785" s="367"/>
      <c r="G785" s="222" t="s">
        <v>39</v>
      </c>
      <c r="H785" s="234"/>
      <c r="I785" s="201">
        <f t="shared" si="614"/>
        <v>0</v>
      </c>
      <c r="J785" s="235"/>
      <c r="K785" s="234"/>
      <c r="L785" s="201">
        <f t="shared" si="615"/>
        <v>0</v>
      </c>
      <c r="M785" s="235"/>
      <c r="N785" s="234"/>
      <c r="O785" s="201">
        <f t="shared" si="616"/>
        <v>0</v>
      </c>
      <c r="P785" s="235"/>
      <c r="Q785" s="234"/>
      <c r="R785" s="201">
        <f t="shared" si="617"/>
        <v>0</v>
      </c>
      <c r="S785" s="235"/>
      <c r="T785" s="234"/>
      <c r="U785" s="201">
        <f t="shared" si="618"/>
        <v>0</v>
      </c>
      <c r="V785" s="235"/>
      <c r="W785" s="234"/>
      <c r="X785" s="201">
        <f t="shared" si="619"/>
        <v>0</v>
      </c>
      <c r="Y785" s="254"/>
      <c r="Z785" s="234"/>
      <c r="AA785" s="201">
        <f t="shared" si="620"/>
        <v>0</v>
      </c>
      <c r="AB785" s="235"/>
      <c r="AC785" s="234"/>
      <c r="AD785" s="201">
        <f t="shared" si="621"/>
        <v>0</v>
      </c>
      <c r="AE785" s="235"/>
      <c r="AF785" s="234"/>
      <c r="AG785" s="201">
        <f t="shared" si="622"/>
        <v>0</v>
      </c>
      <c r="AH785" s="235"/>
      <c r="AI785" s="229"/>
      <c r="AJ785" s="211" t="s">
        <v>40</v>
      </c>
    </row>
    <row r="786" spans="1:36" ht="14.45" hidden="1" customHeight="1">
      <c r="A786" s="359"/>
      <c r="B786" s="367"/>
      <c r="C786" s="361"/>
      <c r="D786" s="363"/>
      <c r="E786" s="365"/>
      <c r="F786" s="367"/>
      <c r="G786" s="222" t="s">
        <v>41</v>
      </c>
      <c r="H786" s="234"/>
      <c r="I786" s="201">
        <f t="shared" si="614"/>
        <v>0</v>
      </c>
      <c r="J786" s="235"/>
      <c r="K786" s="234"/>
      <c r="L786" s="201">
        <f t="shared" si="615"/>
        <v>0</v>
      </c>
      <c r="M786" s="235"/>
      <c r="N786" s="234"/>
      <c r="O786" s="201">
        <f t="shared" si="616"/>
        <v>0</v>
      </c>
      <c r="P786" s="235"/>
      <c r="Q786" s="234"/>
      <c r="R786" s="201">
        <f t="shared" si="617"/>
        <v>0</v>
      </c>
      <c r="S786" s="235"/>
      <c r="T786" s="234"/>
      <c r="U786" s="201">
        <f t="shared" si="618"/>
        <v>0</v>
      </c>
      <c r="V786" s="235"/>
      <c r="W786" s="234"/>
      <c r="X786" s="201">
        <f t="shared" si="619"/>
        <v>0</v>
      </c>
      <c r="Y786" s="254"/>
      <c r="Z786" s="234"/>
      <c r="AA786" s="201">
        <f t="shared" si="620"/>
        <v>0</v>
      </c>
      <c r="AB786" s="235"/>
      <c r="AC786" s="234"/>
      <c r="AD786" s="201">
        <f t="shared" si="621"/>
        <v>0</v>
      </c>
      <c r="AE786" s="235"/>
      <c r="AF786" s="234"/>
      <c r="AG786" s="201">
        <f t="shared" si="622"/>
        <v>0</v>
      </c>
      <c r="AH786" s="235"/>
      <c r="AI786" s="229"/>
      <c r="AJ786" s="409" t="e">
        <f>AJ783/AJ777</f>
        <v>#REF!</v>
      </c>
    </row>
    <row r="787" spans="1:36" ht="15" hidden="1" customHeight="1" thickBot="1">
      <c r="A787" s="396"/>
      <c r="B787" s="400"/>
      <c r="C787" s="397"/>
      <c r="D787" s="398"/>
      <c r="E787" s="399"/>
      <c r="F787" s="400"/>
      <c r="G787" s="224" t="s">
        <v>42</v>
      </c>
      <c r="H787" s="238"/>
      <c r="I787" s="202">
        <f t="shared" si="614"/>
        <v>0</v>
      </c>
      <c r="J787" s="239"/>
      <c r="K787" s="238"/>
      <c r="L787" s="202">
        <f t="shared" si="615"/>
        <v>0</v>
      </c>
      <c r="M787" s="239"/>
      <c r="N787" s="238"/>
      <c r="O787" s="202">
        <f t="shared" si="616"/>
        <v>0</v>
      </c>
      <c r="P787" s="239"/>
      <c r="Q787" s="238"/>
      <c r="R787" s="202">
        <f t="shared" si="617"/>
        <v>0</v>
      </c>
      <c r="S787" s="239"/>
      <c r="T787" s="238"/>
      <c r="U787" s="202">
        <f t="shared" si="618"/>
        <v>0</v>
      </c>
      <c r="V787" s="239"/>
      <c r="W787" s="238"/>
      <c r="X787" s="202">
        <f t="shared" si="619"/>
        <v>0</v>
      </c>
      <c r="Y787" s="256"/>
      <c r="Z787" s="238"/>
      <c r="AA787" s="202">
        <f t="shared" si="620"/>
        <v>0</v>
      </c>
      <c r="AB787" s="239"/>
      <c r="AC787" s="238"/>
      <c r="AD787" s="202">
        <f t="shared" si="621"/>
        <v>0</v>
      </c>
      <c r="AE787" s="239"/>
      <c r="AF787" s="238"/>
      <c r="AG787" s="202">
        <f t="shared" si="622"/>
        <v>0</v>
      </c>
      <c r="AH787" s="239"/>
      <c r="AI787" s="231"/>
      <c r="AJ787" s="412"/>
    </row>
    <row r="788" spans="1:36" ht="15" customHeight="1">
      <c r="A788" s="353" t="s">
        <v>17</v>
      </c>
      <c r="B788" s="355" t="s">
        <v>13</v>
      </c>
      <c r="C788" s="355" t="s">
        <v>14</v>
      </c>
      <c r="D788" s="355" t="s">
        <v>157</v>
      </c>
      <c r="E788" s="355" t="s">
        <v>16</v>
      </c>
      <c r="F788" s="347" t="s">
        <v>17</v>
      </c>
      <c r="G788" s="357" t="s">
        <v>18</v>
      </c>
      <c r="H788" s="351" t="s">
        <v>19</v>
      </c>
      <c r="I788" s="347" t="s">
        <v>20</v>
      </c>
      <c r="J788" s="349" t="s">
        <v>21</v>
      </c>
      <c r="K788" s="351" t="s">
        <v>19</v>
      </c>
      <c r="L788" s="347" t="s">
        <v>20</v>
      </c>
      <c r="M788" s="349" t="s">
        <v>21</v>
      </c>
      <c r="N788" s="351" t="s">
        <v>19</v>
      </c>
      <c r="O788" s="347" t="s">
        <v>20</v>
      </c>
      <c r="P788" s="349" t="s">
        <v>21</v>
      </c>
      <c r="Q788" s="351" t="s">
        <v>19</v>
      </c>
      <c r="R788" s="347" t="s">
        <v>20</v>
      </c>
      <c r="S788" s="349" t="s">
        <v>21</v>
      </c>
      <c r="T788" s="351" t="s">
        <v>19</v>
      </c>
      <c r="U788" s="347" t="s">
        <v>20</v>
      </c>
      <c r="V788" s="349" t="s">
        <v>21</v>
      </c>
      <c r="W788" s="351" t="s">
        <v>19</v>
      </c>
      <c r="X788" s="347" t="s">
        <v>20</v>
      </c>
      <c r="Y788" s="369" t="s">
        <v>21</v>
      </c>
      <c r="Z788" s="351" t="s">
        <v>19</v>
      </c>
      <c r="AA788" s="347" t="s">
        <v>20</v>
      </c>
      <c r="AB788" s="349" t="s">
        <v>21</v>
      </c>
      <c r="AC788" s="351" t="s">
        <v>19</v>
      </c>
      <c r="AD788" s="347" t="s">
        <v>20</v>
      </c>
      <c r="AE788" s="349" t="s">
        <v>21</v>
      </c>
      <c r="AF788" s="351" t="s">
        <v>19</v>
      </c>
      <c r="AG788" s="347" t="s">
        <v>20</v>
      </c>
      <c r="AH788" s="349" t="s">
        <v>21</v>
      </c>
      <c r="AI788" s="371" t="s">
        <v>19</v>
      </c>
      <c r="AJ788" s="379" t="s">
        <v>22</v>
      </c>
    </row>
    <row r="789" spans="1:36" ht="15" customHeight="1">
      <c r="A789" s="354"/>
      <c r="B789" s="356"/>
      <c r="C789" s="356"/>
      <c r="D789" s="356"/>
      <c r="E789" s="356"/>
      <c r="F789" s="348"/>
      <c r="G789" s="358"/>
      <c r="H789" s="352"/>
      <c r="I789" s="348"/>
      <c r="J789" s="350"/>
      <c r="K789" s="352"/>
      <c r="L789" s="348"/>
      <c r="M789" s="350"/>
      <c r="N789" s="352"/>
      <c r="O789" s="348"/>
      <c r="P789" s="350"/>
      <c r="Q789" s="352"/>
      <c r="R789" s="348"/>
      <c r="S789" s="350"/>
      <c r="T789" s="352"/>
      <c r="U789" s="348"/>
      <c r="V789" s="350"/>
      <c r="W789" s="352"/>
      <c r="X789" s="348"/>
      <c r="Y789" s="370"/>
      <c r="Z789" s="352"/>
      <c r="AA789" s="348"/>
      <c r="AB789" s="350"/>
      <c r="AC789" s="352"/>
      <c r="AD789" s="348"/>
      <c r="AE789" s="350"/>
      <c r="AF789" s="352"/>
      <c r="AG789" s="348"/>
      <c r="AH789" s="350"/>
      <c r="AI789" s="372"/>
      <c r="AJ789" s="380"/>
    </row>
    <row r="790" spans="1:36" ht="15" customHeight="1">
      <c r="A790" s="359" t="s">
        <v>195</v>
      </c>
      <c r="B790" s="367" t="s">
        <v>354</v>
      </c>
      <c r="C790" s="361">
        <v>321</v>
      </c>
      <c r="D790" s="363" t="s">
        <v>355</v>
      </c>
      <c r="E790" s="365" t="s">
        <v>356</v>
      </c>
      <c r="F790" s="367" t="s">
        <v>195</v>
      </c>
      <c r="G790" s="222" t="s">
        <v>27</v>
      </c>
      <c r="H790" s="234"/>
      <c r="I790" s="201">
        <f t="shared" ref="I790:I798" si="623">H790-J790</f>
        <v>0</v>
      </c>
      <c r="J790" s="235"/>
      <c r="K790" s="234"/>
      <c r="L790" s="201">
        <f t="shared" ref="L790:L798" si="624">K790-M790</f>
        <v>0</v>
      </c>
      <c r="M790" s="235"/>
      <c r="N790" s="234"/>
      <c r="O790" s="201">
        <f t="shared" ref="O790:O798" si="625">N790-P790</f>
        <v>0</v>
      </c>
      <c r="P790" s="235"/>
      <c r="Q790" s="234"/>
      <c r="R790" s="201">
        <f t="shared" ref="R790:R798" si="626">Q790-S790</f>
        <v>0</v>
      </c>
      <c r="S790" s="235"/>
      <c r="T790" s="234"/>
      <c r="U790" s="201">
        <f t="shared" ref="U790:U798" si="627">T790-V790</f>
        <v>0</v>
      </c>
      <c r="V790" s="235"/>
      <c r="W790" s="234"/>
      <c r="X790" s="201">
        <f t="shared" ref="X790:X798" si="628">W790-Y790</f>
        <v>0</v>
      </c>
      <c r="Y790" s="254"/>
      <c r="Z790" s="234"/>
      <c r="AA790" s="201">
        <f t="shared" ref="AA790:AA798" si="629">Z790-AB790</f>
        <v>0</v>
      </c>
      <c r="AB790" s="235"/>
      <c r="AC790" s="234"/>
      <c r="AD790" s="201">
        <f t="shared" ref="AD790:AD798" si="630">AC790-AE790</f>
        <v>0</v>
      </c>
      <c r="AE790" s="235"/>
      <c r="AF790" s="234"/>
      <c r="AG790" s="201">
        <f t="shared" ref="AG790:AG798" si="631">AF790-AH790</f>
        <v>0</v>
      </c>
      <c r="AH790" s="235"/>
      <c r="AI790" s="229"/>
      <c r="AJ790" s="203" t="s">
        <v>28</v>
      </c>
    </row>
    <row r="791" spans="1:36">
      <c r="A791" s="359"/>
      <c r="B791" s="367"/>
      <c r="C791" s="361"/>
      <c r="D791" s="363"/>
      <c r="E791" s="365"/>
      <c r="F791" s="367"/>
      <c r="G791" s="222" t="s">
        <v>29</v>
      </c>
      <c r="H791" s="234"/>
      <c r="I791" s="201">
        <f t="shared" si="623"/>
        <v>0</v>
      </c>
      <c r="J791" s="235"/>
      <c r="K791" s="234"/>
      <c r="L791" s="201">
        <f t="shared" si="624"/>
        <v>0</v>
      </c>
      <c r="M791" s="235"/>
      <c r="N791" s="234"/>
      <c r="O791" s="201">
        <f t="shared" si="625"/>
        <v>0</v>
      </c>
      <c r="P791" s="235"/>
      <c r="Q791" s="234"/>
      <c r="R791" s="201">
        <f t="shared" si="626"/>
        <v>0</v>
      </c>
      <c r="S791" s="235"/>
      <c r="T791" s="234"/>
      <c r="U791" s="201">
        <f t="shared" si="627"/>
        <v>0</v>
      </c>
      <c r="V791" s="235"/>
      <c r="W791" s="234"/>
      <c r="X791" s="201">
        <f t="shared" si="628"/>
        <v>0</v>
      </c>
      <c r="Y791" s="254"/>
      <c r="Z791" s="234"/>
      <c r="AA791" s="201">
        <f t="shared" si="629"/>
        <v>0</v>
      </c>
      <c r="AB791" s="235"/>
      <c r="AC791" s="234"/>
      <c r="AD791" s="201">
        <f t="shared" si="630"/>
        <v>0</v>
      </c>
      <c r="AE791" s="235"/>
      <c r="AF791" s="234"/>
      <c r="AG791" s="201">
        <f t="shared" si="631"/>
        <v>0</v>
      </c>
      <c r="AH791" s="235"/>
      <c r="AI791" s="229"/>
      <c r="AJ791" s="204">
        <f>SUM(H790:H798,K790:K798,N790:N798,Q790:Q798,T790:T798,W790:W798,Z790:Z798,AC790:AC798,AF790:AF798)</f>
        <v>16145000</v>
      </c>
    </row>
    <row r="792" spans="1:36">
      <c r="A792" s="359"/>
      <c r="B792" s="367"/>
      <c r="C792" s="361"/>
      <c r="D792" s="363"/>
      <c r="E792" s="365"/>
      <c r="F792" s="367"/>
      <c r="G792" s="222" t="s">
        <v>30</v>
      </c>
      <c r="H792" s="234"/>
      <c r="I792" s="201">
        <f t="shared" si="623"/>
        <v>0</v>
      </c>
      <c r="J792" s="235"/>
      <c r="K792" s="234"/>
      <c r="L792" s="201">
        <f t="shared" si="624"/>
        <v>0</v>
      </c>
      <c r="M792" s="235"/>
      <c r="N792" s="234">
        <v>100000</v>
      </c>
      <c r="O792" s="201">
        <f t="shared" si="625"/>
        <v>0</v>
      </c>
      <c r="P792" s="235">
        <v>100000</v>
      </c>
      <c r="Q792" s="234"/>
      <c r="R792" s="201">
        <f t="shared" si="626"/>
        <v>0</v>
      </c>
      <c r="S792" s="235"/>
      <c r="T792" s="234"/>
      <c r="U792" s="201">
        <f t="shared" si="627"/>
        <v>0</v>
      </c>
      <c r="V792" s="235"/>
      <c r="W792" s="234"/>
      <c r="X792" s="201">
        <f t="shared" si="628"/>
        <v>0</v>
      </c>
      <c r="Y792" s="254"/>
      <c r="Z792" s="234"/>
      <c r="AA792" s="201">
        <f t="shared" si="629"/>
        <v>0</v>
      </c>
      <c r="AB792" s="235"/>
      <c r="AC792" s="234"/>
      <c r="AD792" s="201">
        <f t="shared" si="630"/>
        <v>0</v>
      </c>
      <c r="AE792" s="235"/>
      <c r="AF792" s="234"/>
      <c r="AG792" s="201">
        <f t="shared" si="631"/>
        <v>0</v>
      </c>
      <c r="AH792" s="235"/>
      <c r="AI792" s="229"/>
      <c r="AJ792" s="205" t="s">
        <v>32</v>
      </c>
    </row>
    <row r="793" spans="1:36">
      <c r="A793" s="359"/>
      <c r="B793" s="367"/>
      <c r="C793" s="361"/>
      <c r="D793" s="363"/>
      <c r="E793" s="365"/>
      <c r="F793" s="367"/>
      <c r="G793" s="222" t="s">
        <v>31</v>
      </c>
      <c r="H793" s="234"/>
      <c r="I793" s="201">
        <f t="shared" si="623"/>
        <v>0</v>
      </c>
      <c r="J793" s="235"/>
      <c r="K793" s="234"/>
      <c r="L793" s="201">
        <f t="shared" si="624"/>
        <v>0</v>
      </c>
      <c r="M793" s="235"/>
      <c r="N793" s="234"/>
      <c r="O793" s="201">
        <f t="shared" si="625"/>
        <v>0</v>
      </c>
      <c r="P793" s="235"/>
      <c r="Q793" s="234"/>
      <c r="R793" s="201">
        <f t="shared" si="626"/>
        <v>0</v>
      </c>
      <c r="S793" s="235"/>
      <c r="T793" s="234"/>
      <c r="U793" s="201">
        <f t="shared" si="627"/>
        <v>0</v>
      </c>
      <c r="V793" s="235"/>
      <c r="W793" s="234"/>
      <c r="X793" s="201">
        <f t="shared" si="628"/>
        <v>0</v>
      </c>
      <c r="Y793" s="254"/>
      <c r="Z793" s="234"/>
      <c r="AA793" s="201">
        <f t="shared" si="629"/>
        <v>0</v>
      </c>
      <c r="AB793" s="235"/>
      <c r="AC793" s="234"/>
      <c r="AD793" s="201">
        <f t="shared" si="630"/>
        <v>0</v>
      </c>
      <c r="AE793" s="235"/>
      <c r="AF793" s="234"/>
      <c r="AG793" s="201">
        <f t="shared" si="631"/>
        <v>0</v>
      </c>
      <c r="AH793" s="235"/>
      <c r="AI793" s="229"/>
      <c r="AJ793" s="204">
        <f>SUM(I790:I798,L790:L798,O790:O798,R790:R798,U790:U798,X790:X798,AA790:AA798,AD790:AD798,AG790:AG798)</f>
        <v>13895000</v>
      </c>
    </row>
    <row r="794" spans="1:36">
      <c r="A794" s="359"/>
      <c r="B794" s="367"/>
      <c r="C794" s="361"/>
      <c r="D794" s="363"/>
      <c r="E794" s="365"/>
      <c r="F794" s="367"/>
      <c r="G794" s="222" t="s">
        <v>33</v>
      </c>
      <c r="H794" s="234">
        <v>2150000</v>
      </c>
      <c r="I794" s="201">
        <f t="shared" si="623"/>
        <v>0</v>
      </c>
      <c r="J794" s="235">
        <v>2150000</v>
      </c>
      <c r="K794" s="234"/>
      <c r="L794" s="201">
        <f t="shared" si="624"/>
        <v>0</v>
      </c>
      <c r="M794" s="235"/>
      <c r="N794" s="234"/>
      <c r="O794" s="201">
        <f t="shared" si="625"/>
        <v>0</v>
      </c>
      <c r="P794" s="235"/>
      <c r="Q794" s="234"/>
      <c r="R794" s="201">
        <f t="shared" si="626"/>
        <v>0</v>
      </c>
      <c r="S794" s="235"/>
      <c r="T794" s="234">
        <v>3895000</v>
      </c>
      <c r="U794" s="201">
        <f t="shared" si="627"/>
        <v>3895000</v>
      </c>
      <c r="V794" s="235"/>
      <c r="W794" s="234"/>
      <c r="X794" s="201">
        <f t="shared" si="628"/>
        <v>0</v>
      </c>
      <c r="Y794" s="254"/>
      <c r="Z794" s="234"/>
      <c r="AA794" s="201">
        <f t="shared" si="629"/>
        <v>0</v>
      </c>
      <c r="AB794" s="235"/>
      <c r="AC794" s="234"/>
      <c r="AD794" s="201">
        <f t="shared" si="630"/>
        <v>0</v>
      </c>
      <c r="AE794" s="235"/>
      <c r="AF794" s="234"/>
      <c r="AG794" s="201">
        <f t="shared" si="631"/>
        <v>0</v>
      </c>
      <c r="AH794" s="235"/>
      <c r="AI794" s="229"/>
      <c r="AJ794" s="205" t="s">
        <v>36</v>
      </c>
    </row>
    <row r="795" spans="1:36">
      <c r="A795" s="359"/>
      <c r="B795" s="367"/>
      <c r="C795" s="361"/>
      <c r="D795" s="363"/>
      <c r="E795" s="365"/>
      <c r="F795" s="367"/>
      <c r="G795" s="222" t="s">
        <v>34</v>
      </c>
      <c r="H795" s="234"/>
      <c r="I795" s="201">
        <f t="shared" si="623"/>
        <v>0</v>
      </c>
      <c r="J795" s="235"/>
      <c r="K795" s="234"/>
      <c r="L795" s="201">
        <f t="shared" si="624"/>
        <v>0</v>
      </c>
      <c r="M795" s="235"/>
      <c r="N795" s="234"/>
      <c r="O795" s="201">
        <f t="shared" si="625"/>
        <v>0</v>
      </c>
      <c r="P795" s="235"/>
      <c r="Q795" s="234"/>
      <c r="R795" s="201">
        <f t="shared" si="626"/>
        <v>0</v>
      </c>
      <c r="S795" s="235"/>
      <c r="T795" s="234"/>
      <c r="U795" s="201">
        <f t="shared" si="627"/>
        <v>0</v>
      </c>
      <c r="V795" s="235"/>
      <c r="W795" s="234"/>
      <c r="X795" s="201">
        <f t="shared" si="628"/>
        <v>0</v>
      </c>
      <c r="Y795" s="254"/>
      <c r="Z795" s="234">
        <v>10000000</v>
      </c>
      <c r="AA795" s="201">
        <f t="shared" si="629"/>
        <v>10000000</v>
      </c>
      <c r="AB795" s="235"/>
      <c r="AC795" s="234"/>
      <c r="AD795" s="201">
        <f t="shared" si="630"/>
        <v>0</v>
      </c>
      <c r="AE795" s="235"/>
      <c r="AF795" s="234"/>
      <c r="AG795" s="201">
        <f t="shared" si="631"/>
        <v>0</v>
      </c>
      <c r="AH795" s="235"/>
      <c r="AI795" s="229"/>
      <c r="AJ795" s="204">
        <f>SUM(J790:J798,M790:M798,P790:P798,S790:S798,V790:V798,Y790:Y798,AB790:AB798,AE790:AE798,AH790:AH798)</f>
        <v>2250000</v>
      </c>
    </row>
    <row r="796" spans="1:36">
      <c r="A796" s="359"/>
      <c r="B796" s="367"/>
      <c r="C796" s="361"/>
      <c r="D796" s="363"/>
      <c r="E796" s="365"/>
      <c r="F796" s="367"/>
      <c r="G796" s="222" t="s">
        <v>35</v>
      </c>
      <c r="H796" s="234"/>
      <c r="I796" s="201">
        <f t="shared" si="623"/>
        <v>0</v>
      </c>
      <c r="J796" s="235"/>
      <c r="K796" s="234"/>
      <c r="L796" s="201">
        <f t="shared" si="624"/>
        <v>0</v>
      </c>
      <c r="M796" s="235"/>
      <c r="N796" s="234"/>
      <c r="O796" s="201">
        <f t="shared" si="625"/>
        <v>0</v>
      </c>
      <c r="P796" s="235"/>
      <c r="Q796" s="234"/>
      <c r="R796" s="201">
        <f t="shared" si="626"/>
        <v>0</v>
      </c>
      <c r="S796" s="235"/>
      <c r="T796" s="234"/>
      <c r="U796" s="201">
        <f t="shared" si="627"/>
        <v>0</v>
      </c>
      <c r="V796" s="235"/>
      <c r="W796" s="234"/>
      <c r="X796" s="201">
        <f t="shared" si="628"/>
        <v>0</v>
      </c>
      <c r="Y796" s="254"/>
      <c r="Z796" s="234"/>
      <c r="AA796" s="201">
        <f t="shared" si="629"/>
        <v>0</v>
      </c>
      <c r="AB796" s="235"/>
      <c r="AC796" s="234"/>
      <c r="AD796" s="201">
        <f t="shared" si="630"/>
        <v>0</v>
      </c>
      <c r="AE796" s="235"/>
      <c r="AF796" s="234"/>
      <c r="AG796" s="201">
        <f t="shared" si="631"/>
        <v>0</v>
      </c>
      <c r="AH796" s="235"/>
      <c r="AI796" s="229"/>
      <c r="AJ796" s="205" t="s">
        <v>40</v>
      </c>
    </row>
    <row r="797" spans="1:36">
      <c r="A797" s="359"/>
      <c r="B797" s="367"/>
      <c r="C797" s="361"/>
      <c r="D797" s="363"/>
      <c r="E797" s="365"/>
      <c r="F797" s="367"/>
      <c r="G797" s="222" t="s">
        <v>37</v>
      </c>
      <c r="H797" s="234"/>
      <c r="I797" s="201">
        <f t="shared" si="623"/>
        <v>0</v>
      </c>
      <c r="J797" s="235"/>
      <c r="K797" s="234"/>
      <c r="L797" s="201">
        <f t="shared" si="624"/>
        <v>0</v>
      </c>
      <c r="M797" s="235"/>
      <c r="N797" s="234"/>
      <c r="O797" s="201">
        <f t="shared" si="625"/>
        <v>0</v>
      </c>
      <c r="P797" s="235"/>
      <c r="Q797" s="234"/>
      <c r="R797" s="201">
        <f t="shared" si="626"/>
        <v>0</v>
      </c>
      <c r="S797" s="235"/>
      <c r="T797" s="234"/>
      <c r="U797" s="201">
        <f t="shared" si="627"/>
        <v>0</v>
      </c>
      <c r="V797" s="235"/>
      <c r="W797" s="234"/>
      <c r="X797" s="201">
        <f t="shared" si="628"/>
        <v>0</v>
      </c>
      <c r="Y797" s="254"/>
      <c r="Z797" s="234"/>
      <c r="AA797" s="201">
        <f t="shared" si="629"/>
        <v>0</v>
      </c>
      <c r="AB797" s="235"/>
      <c r="AC797" s="234"/>
      <c r="AD797" s="201">
        <f t="shared" si="630"/>
        <v>0</v>
      </c>
      <c r="AE797" s="235"/>
      <c r="AF797" s="234"/>
      <c r="AG797" s="201">
        <f t="shared" si="631"/>
        <v>0</v>
      </c>
      <c r="AH797" s="235"/>
      <c r="AI797" s="229"/>
      <c r="AJ797" s="206">
        <f>AJ795/AJ791</f>
        <v>0.13936203158872715</v>
      </c>
    </row>
    <row r="798" spans="1:36" ht="15.75" thickBot="1">
      <c r="A798" s="360"/>
      <c r="B798" s="368"/>
      <c r="C798" s="362"/>
      <c r="D798" s="364"/>
      <c r="E798" s="366"/>
      <c r="F798" s="368"/>
      <c r="G798" s="223" t="s">
        <v>38</v>
      </c>
      <c r="H798" s="236"/>
      <c r="I798" s="207">
        <f t="shared" si="623"/>
        <v>0</v>
      </c>
      <c r="J798" s="237"/>
      <c r="K798" s="236"/>
      <c r="L798" s="207">
        <f t="shared" si="624"/>
        <v>0</v>
      </c>
      <c r="M798" s="237"/>
      <c r="N798" s="236"/>
      <c r="O798" s="207">
        <f t="shared" si="625"/>
        <v>0</v>
      </c>
      <c r="P798" s="237"/>
      <c r="Q798" s="236"/>
      <c r="R798" s="207">
        <f t="shared" si="626"/>
        <v>0</v>
      </c>
      <c r="S798" s="237"/>
      <c r="T798" s="236"/>
      <c r="U798" s="207">
        <f t="shared" si="627"/>
        <v>0</v>
      </c>
      <c r="V798" s="237"/>
      <c r="W798" s="236"/>
      <c r="X798" s="207">
        <f t="shared" si="628"/>
        <v>0</v>
      </c>
      <c r="Y798" s="255"/>
      <c r="Z798" s="236"/>
      <c r="AA798" s="207">
        <f t="shared" si="629"/>
        <v>0</v>
      </c>
      <c r="AB798" s="237"/>
      <c r="AC798" s="236"/>
      <c r="AD798" s="207">
        <f t="shared" si="630"/>
        <v>0</v>
      </c>
      <c r="AE798" s="237"/>
      <c r="AF798" s="236"/>
      <c r="AG798" s="207">
        <f t="shared" si="631"/>
        <v>0</v>
      </c>
      <c r="AH798" s="237"/>
      <c r="AI798" s="230"/>
      <c r="AJ798" s="208"/>
    </row>
    <row r="799" spans="1:36" ht="15" hidden="1" customHeight="1">
      <c r="A799" s="383" t="s">
        <v>17</v>
      </c>
      <c r="B799" s="384" t="s">
        <v>13</v>
      </c>
      <c r="C799" s="384" t="s">
        <v>14</v>
      </c>
      <c r="D799" s="384" t="s">
        <v>157</v>
      </c>
      <c r="E799" s="384" t="s">
        <v>16</v>
      </c>
      <c r="F799" s="381" t="s">
        <v>17</v>
      </c>
      <c r="G799" s="385" t="s">
        <v>18</v>
      </c>
      <c r="H799" s="386" t="s">
        <v>19</v>
      </c>
      <c r="I799" s="381" t="s">
        <v>20</v>
      </c>
      <c r="J799" s="382" t="s">
        <v>21</v>
      </c>
      <c r="K799" s="386" t="s">
        <v>19</v>
      </c>
      <c r="L799" s="381" t="s">
        <v>20</v>
      </c>
      <c r="M799" s="382" t="s">
        <v>21</v>
      </c>
      <c r="N799" s="386" t="s">
        <v>19</v>
      </c>
      <c r="O799" s="381" t="s">
        <v>20</v>
      </c>
      <c r="P799" s="382" t="s">
        <v>21</v>
      </c>
      <c r="Q799" s="386" t="s">
        <v>19</v>
      </c>
      <c r="R799" s="381" t="s">
        <v>20</v>
      </c>
      <c r="S799" s="382" t="s">
        <v>21</v>
      </c>
      <c r="T799" s="386" t="s">
        <v>19</v>
      </c>
      <c r="U799" s="381" t="s">
        <v>20</v>
      </c>
      <c r="V799" s="382" t="s">
        <v>21</v>
      </c>
      <c r="W799" s="386" t="s">
        <v>19</v>
      </c>
      <c r="X799" s="381" t="s">
        <v>20</v>
      </c>
      <c r="Y799" s="390" t="s">
        <v>21</v>
      </c>
      <c r="Z799" s="386" t="s">
        <v>19</v>
      </c>
      <c r="AA799" s="381" t="s">
        <v>20</v>
      </c>
      <c r="AB799" s="382" t="s">
        <v>21</v>
      </c>
      <c r="AC799" s="386" t="s">
        <v>19</v>
      </c>
      <c r="AD799" s="381" t="s">
        <v>20</v>
      </c>
      <c r="AE799" s="382" t="s">
        <v>21</v>
      </c>
      <c r="AF799" s="386" t="s">
        <v>19</v>
      </c>
      <c r="AG799" s="381" t="s">
        <v>20</v>
      </c>
      <c r="AH799" s="382" t="s">
        <v>21</v>
      </c>
      <c r="AI799" s="387" t="s">
        <v>19</v>
      </c>
      <c r="AJ799" s="388" t="s">
        <v>22</v>
      </c>
    </row>
    <row r="800" spans="1:36" ht="15" hidden="1" customHeight="1">
      <c r="A800" s="354"/>
      <c r="B800" s="356"/>
      <c r="C800" s="356"/>
      <c r="D800" s="356"/>
      <c r="E800" s="356"/>
      <c r="F800" s="348"/>
      <c r="G800" s="358"/>
      <c r="H800" s="352"/>
      <c r="I800" s="348"/>
      <c r="J800" s="350"/>
      <c r="K800" s="352"/>
      <c r="L800" s="348"/>
      <c r="M800" s="350"/>
      <c r="N800" s="352"/>
      <c r="O800" s="348"/>
      <c r="P800" s="350"/>
      <c r="Q800" s="352"/>
      <c r="R800" s="348"/>
      <c r="S800" s="350"/>
      <c r="T800" s="352"/>
      <c r="U800" s="348"/>
      <c r="V800" s="350"/>
      <c r="W800" s="352"/>
      <c r="X800" s="348"/>
      <c r="Y800" s="370"/>
      <c r="Z800" s="352"/>
      <c r="AA800" s="348"/>
      <c r="AB800" s="350"/>
      <c r="AC800" s="352"/>
      <c r="AD800" s="348"/>
      <c r="AE800" s="350"/>
      <c r="AF800" s="352"/>
      <c r="AG800" s="348"/>
      <c r="AH800" s="350"/>
      <c r="AI800" s="372"/>
      <c r="AJ800" s="380"/>
    </row>
    <row r="801" spans="1:36" ht="15" hidden="1" customHeight="1">
      <c r="A801" s="359" t="s">
        <v>219</v>
      </c>
      <c r="B801" s="367" t="s">
        <v>357</v>
      </c>
      <c r="C801" s="361">
        <v>2211</v>
      </c>
      <c r="D801" s="389"/>
      <c r="E801" s="365" t="s">
        <v>358</v>
      </c>
      <c r="F801" s="367" t="s">
        <v>219</v>
      </c>
      <c r="G801" s="222" t="s">
        <v>27</v>
      </c>
      <c r="H801" s="234"/>
      <c r="I801" s="201">
        <f t="shared" ref="I801:I809" si="632">H801-J801</f>
        <v>0</v>
      </c>
      <c r="J801" s="235"/>
      <c r="K801" s="234"/>
      <c r="L801" s="201">
        <f t="shared" ref="L801:L809" si="633">K801-M801</f>
        <v>0</v>
      </c>
      <c r="M801" s="235"/>
      <c r="N801" s="234"/>
      <c r="O801" s="201">
        <f t="shared" ref="O801:O809" si="634">N801-P801</f>
        <v>0</v>
      </c>
      <c r="P801" s="235"/>
      <c r="Q801" s="234"/>
      <c r="R801" s="201">
        <f t="shared" ref="R801:R809" si="635">Q801-S801</f>
        <v>0</v>
      </c>
      <c r="S801" s="235"/>
      <c r="T801" s="234"/>
      <c r="U801" s="201">
        <f t="shared" ref="U801:U809" si="636">T801-V801</f>
        <v>0</v>
      </c>
      <c r="V801" s="235"/>
      <c r="W801" s="234"/>
      <c r="X801" s="201">
        <f t="shared" ref="X801:X809" si="637">W801-Y801</f>
        <v>0</v>
      </c>
      <c r="Y801" s="254"/>
      <c r="Z801" s="234"/>
      <c r="AA801" s="201">
        <f t="shared" ref="AA801:AA809" si="638">Z801-AB801</f>
        <v>0</v>
      </c>
      <c r="AB801" s="235"/>
      <c r="AC801" s="234"/>
      <c r="AD801" s="201">
        <f t="shared" ref="AD801:AD809" si="639">AC801-AE801</f>
        <v>0</v>
      </c>
      <c r="AE801" s="235"/>
      <c r="AF801" s="234"/>
      <c r="AG801" s="201">
        <f t="shared" ref="AG801:AG809" si="640">AF801-AH801</f>
        <v>0</v>
      </c>
      <c r="AH801" s="235"/>
      <c r="AI801" s="229"/>
      <c r="AJ801" s="203" t="s">
        <v>28</v>
      </c>
    </row>
    <row r="802" spans="1:36" ht="15" hidden="1" customHeight="1">
      <c r="A802" s="359"/>
      <c r="B802" s="367"/>
      <c r="C802" s="361"/>
      <c r="D802" s="389"/>
      <c r="E802" s="365"/>
      <c r="F802" s="367"/>
      <c r="G802" s="222" t="s">
        <v>29</v>
      </c>
      <c r="H802" s="234">
        <v>300000</v>
      </c>
      <c r="I802" s="201">
        <f t="shared" si="632"/>
        <v>3000</v>
      </c>
      <c r="J802" s="235">
        <v>297000</v>
      </c>
      <c r="K802" s="234"/>
      <c r="L802" s="201">
        <f t="shared" si="633"/>
        <v>0</v>
      </c>
      <c r="M802" s="235"/>
      <c r="N802" s="234"/>
      <c r="O802" s="201">
        <f t="shared" si="634"/>
        <v>0</v>
      </c>
      <c r="P802" s="235"/>
      <c r="Q802" s="234"/>
      <c r="R802" s="201">
        <f t="shared" si="635"/>
        <v>0</v>
      </c>
      <c r="S802" s="235"/>
      <c r="T802" s="234"/>
      <c r="U802" s="201">
        <f t="shared" si="636"/>
        <v>0</v>
      </c>
      <c r="V802" s="235"/>
      <c r="W802" s="234"/>
      <c r="X802" s="201">
        <f t="shared" si="637"/>
        <v>0</v>
      </c>
      <c r="Y802" s="254"/>
      <c r="Z802" s="234"/>
      <c r="AA802" s="201">
        <f t="shared" si="638"/>
        <v>0</v>
      </c>
      <c r="AB802" s="235"/>
      <c r="AC802" s="234"/>
      <c r="AD802" s="201">
        <f t="shared" si="639"/>
        <v>0</v>
      </c>
      <c r="AE802" s="235"/>
      <c r="AF802" s="234"/>
      <c r="AG802" s="201">
        <f t="shared" si="640"/>
        <v>0</v>
      </c>
      <c r="AH802" s="235"/>
      <c r="AI802" s="229"/>
      <c r="AJ802" s="204">
        <f>SUM(H801:H809,K801:K809,N801:N809,Q801:Q809,T801:T809,W801:W809,Z801:Z809,AC801:AC809,AF801:AF809)</f>
        <v>300000</v>
      </c>
    </row>
    <row r="803" spans="1:36" ht="15" hidden="1" customHeight="1">
      <c r="A803" s="359"/>
      <c r="B803" s="367"/>
      <c r="C803" s="361"/>
      <c r="D803" s="389"/>
      <c r="E803" s="365"/>
      <c r="F803" s="367"/>
      <c r="G803" s="222" t="s">
        <v>30</v>
      </c>
      <c r="H803" s="234"/>
      <c r="I803" s="201">
        <f t="shared" si="632"/>
        <v>0</v>
      </c>
      <c r="J803" s="235"/>
      <c r="K803" s="234"/>
      <c r="L803" s="201">
        <f t="shared" si="633"/>
        <v>0</v>
      </c>
      <c r="M803" s="235"/>
      <c r="N803" s="234"/>
      <c r="O803" s="201">
        <f t="shared" si="634"/>
        <v>0</v>
      </c>
      <c r="P803" s="235"/>
      <c r="Q803" s="234"/>
      <c r="R803" s="201">
        <f t="shared" si="635"/>
        <v>0</v>
      </c>
      <c r="S803" s="235"/>
      <c r="T803" s="234"/>
      <c r="U803" s="201">
        <f t="shared" si="636"/>
        <v>0</v>
      </c>
      <c r="V803" s="235"/>
      <c r="W803" s="234"/>
      <c r="X803" s="201">
        <f t="shared" si="637"/>
        <v>0</v>
      </c>
      <c r="Y803" s="254"/>
      <c r="Z803" s="234"/>
      <c r="AA803" s="201">
        <f t="shared" si="638"/>
        <v>0</v>
      </c>
      <c r="AB803" s="235"/>
      <c r="AC803" s="234"/>
      <c r="AD803" s="201">
        <f t="shared" si="639"/>
        <v>0</v>
      </c>
      <c r="AE803" s="235"/>
      <c r="AF803" s="234"/>
      <c r="AG803" s="201">
        <f t="shared" si="640"/>
        <v>0</v>
      </c>
      <c r="AH803" s="235"/>
      <c r="AI803" s="229"/>
      <c r="AJ803" s="205" t="s">
        <v>32</v>
      </c>
    </row>
    <row r="804" spans="1:36" ht="15" hidden="1" customHeight="1">
      <c r="A804" s="359"/>
      <c r="B804" s="367"/>
      <c r="C804" s="361"/>
      <c r="D804" s="389"/>
      <c r="E804" s="365"/>
      <c r="F804" s="367"/>
      <c r="G804" s="222" t="s">
        <v>31</v>
      </c>
      <c r="H804" s="234"/>
      <c r="I804" s="201">
        <f t="shared" si="632"/>
        <v>0</v>
      </c>
      <c r="J804" s="235"/>
      <c r="K804" s="234"/>
      <c r="L804" s="201">
        <f t="shared" si="633"/>
        <v>0</v>
      </c>
      <c r="M804" s="235"/>
      <c r="N804" s="234"/>
      <c r="O804" s="201">
        <f t="shared" si="634"/>
        <v>0</v>
      </c>
      <c r="P804" s="235"/>
      <c r="Q804" s="234"/>
      <c r="R804" s="201">
        <f t="shared" si="635"/>
        <v>0</v>
      </c>
      <c r="S804" s="235"/>
      <c r="T804" s="234"/>
      <c r="U804" s="201">
        <f t="shared" si="636"/>
        <v>0</v>
      </c>
      <c r="V804" s="235"/>
      <c r="W804" s="234"/>
      <c r="X804" s="201">
        <f t="shared" si="637"/>
        <v>0</v>
      </c>
      <c r="Y804" s="254"/>
      <c r="Z804" s="234"/>
      <c r="AA804" s="201">
        <f t="shared" si="638"/>
        <v>0</v>
      </c>
      <c r="AB804" s="235"/>
      <c r="AC804" s="234"/>
      <c r="AD804" s="201">
        <f t="shared" si="639"/>
        <v>0</v>
      </c>
      <c r="AE804" s="235"/>
      <c r="AF804" s="234"/>
      <c r="AG804" s="201">
        <f t="shared" si="640"/>
        <v>0</v>
      </c>
      <c r="AH804" s="235"/>
      <c r="AI804" s="229"/>
      <c r="AJ804" s="204">
        <f>SUM(I801:I809,L801:L809,O801:O809,R801:R809,U801:U809,X801:X809,AA801:AA809,AD801:AD809,AA801:AA809,AG801:AG809)</f>
        <v>3000</v>
      </c>
    </row>
    <row r="805" spans="1:36" ht="15" hidden="1" customHeight="1">
      <c r="A805" s="359"/>
      <c r="B805" s="367"/>
      <c r="C805" s="361"/>
      <c r="D805" s="389"/>
      <c r="E805" s="365"/>
      <c r="F805" s="367"/>
      <c r="G805" s="222" t="s">
        <v>33</v>
      </c>
      <c r="H805" s="234"/>
      <c r="I805" s="201">
        <f t="shared" si="632"/>
        <v>0</v>
      </c>
      <c r="J805" s="235"/>
      <c r="K805" s="234"/>
      <c r="L805" s="201">
        <f t="shared" si="633"/>
        <v>0</v>
      </c>
      <c r="M805" s="235"/>
      <c r="N805" s="234"/>
      <c r="O805" s="201">
        <f t="shared" si="634"/>
        <v>0</v>
      </c>
      <c r="P805" s="235"/>
      <c r="Q805" s="234"/>
      <c r="R805" s="201">
        <f t="shared" si="635"/>
        <v>0</v>
      </c>
      <c r="S805" s="235"/>
      <c r="T805" s="234"/>
      <c r="U805" s="201">
        <f t="shared" si="636"/>
        <v>0</v>
      </c>
      <c r="V805" s="235"/>
      <c r="W805" s="234"/>
      <c r="X805" s="201">
        <f t="shared" si="637"/>
        <v>0</v>
      </c>
      <c r="Y805" s="254"/>
      <c r="Z805" s="234"/>
      <c r="AA805" s="201">
        <f t="shared" si="638"/>
        <v>0</v>
      </c>
      <c r="AB805" s="235"/>
      <c r="AC805" s="234"/>
      <c r="AD805" s="201">
        <f t="shared" si="639"/>
        <v>0</v>
      </c>
      <c r="AE805" s="235"/>
      <c r="AF805" s="234"/>
      <c r="AG805" s="201">
        <f t="shared" si="640"/>
        <v>0</v>
      </c>
      <c r="AH805" s="235"/>
      <c r="AI805" s="229"/>
      <c r="AJ805" s="205" t="s">
        <v>36</v>
      </c>
    </row>
    <row r="806" spans="1:36" ht="15" hidden="1" customHeight="1">
      <c r="A806" s="359"/>
      <c r="B806" s="367"/>
      <c r="C806" s="361"/>
      <c r="D806" s="389"/>
      <c r="E806" s="365"/>
      <c r="F806" s="367"/>
      <c r="G806" s="222" t="s">
        <v>34</v>
      </c>
      <c r="H806" s="234"/>
      <c r="I806" s="201">
        <f t="shared" si="632"/>
        <v>0</v>
      </c>
      <c r="J806" s="235"/>
      <c r="K806" s="234"/>
      <c r="L806" s="201">
        <f t="shared" si="633"/>
        <v>0</v>
      </c>
      <c r="M806" s="235"/>
      <c r="N806" s="234"/>
      <c r="O806" s="201">
        <f t="shared" si="634"/>
        <v>0</v>
      </c>
      <c r="P806" s="235"/>
      <c r="Q806" s="234"/>
      <c r="R806" s="201">
        <f t="shared" si="635"/>
        <v>0</v>
      </c>
      <c r="S806" s="235"/>
      <c r="T806" s="234"/>
      <c r="U806" s="201">
        <f t="shared" si="636"/>
        <v>0</v>
      </c>
      <c r="V806" s="235"/>
      <c r="W806" s="234"/>
      <c r="X806" s="201">
        <f t="shared" si="637"/>
        <v>0</v>
      </c>
      <c r="Y806" s="254"/>
      <c r="Z806" s="234"/>
      <c r="AA806" s="201">
        <f t="shared" si="638"/>
        <v>0</v>
      </c>
      <c r="AB806" s="235"/>
      <c r="AC806" s="234"/>
      <c r="AD806" s="201">
        <f t="shared" si="639"/>
        <v>0</v>
      </c>
      <c r="AE806" s="235"/>
      <c r="AF806" s="234"/>
      <c r="AG806" s="201">
        <f t="shared" si="640"/>
        <v>0</v>
      </c>
      <c r="AH806" s="235"/>
      <c r="AI806" s="229"/>
      <c r="AJ806" s="204">
        <f>SUM(J801:J809,M801:M809,P801:P809,S801:S809,V801:V809,Y801:Y809,AB801:AB809,AE801:AE809,AH801:AH809)</f>
        <v>297000</v>
      </c>
    </row>
    <row r="807" spans="1:36" ht="15" hidden="1" customHeight="1">
      <c r="A807" s="359"/>
      <c r="B807" s="367"/>
      <c r="C807" s="361"/>
      <c r="D807" s="389"/>
      <c r="E807" s="365"/>
      <c r="F807" s="367"/>
      <c r="G807" s="222" t="s">
        <v>35</v>
      </c>
      <c r="H807" s="234"/>
      <c r="I807" s="201">
        <f t="shared" si="632"/>
        <v>0</v>
      </c>
      <c r="J807" s="235"/>
      <c r="K807" s="234"/>
      <c r="L807" s="201">
        <f t="shared" si="633"/>
        <v>0</v>
      </c>
      <c r="M807" s="235"/>
      <c r="N807" s="234"/>
      <c r="O807" s="201">
        <f t="shared" si="634"/>
        <v>0</v>
      </c>
      <c r="P807" s="235"/>
      <c r="Q807" s="234"/>
      <c r="R807" s="201">
        <f t="shared" si="635"/>
        <v>0</v>
      </c>
      <c r="S807" s="235"/>
      <c r="T807" s="234"/>
      <c r="U807" s="201">
        <f t="shared" si="636"/>
        <v>0</v>
      </c>
      <c r="V807" s="235"/>
      <c r="W807" s="234"/>
      <c r="X807" s="201">
        <f t="shared" si="637"/>
        <v>0</v>
      </c>
      <c r="Y807" s="254"/>
      <c r="Z807" s="234"/>
      <c r="AA807" s="201">
        <f t="shared" si="638"/>
        <v>0</v>
      </c>
      <c r="AB807" s="235"/>
      <c r="AC807" s="234"/>
      <c r="AD807" s="201">
        <f t="shared" si="639"/>
        <v>0</v>
      </c>
      <c r="AE807" s="235"/>
      <c r="AF807" s="234"/>
      <c r="AG807" s="201">
        <f t="shared" si="640"/>
        <v>0</v>
      </c>
      <c r="AH807" s="235"/>
      <c r="AI807" s="229"/>
      <c r="AJ807" s="205" t="s">
        <v>40</v>
      </c>
    </row>
    <row r="808" spans="1:36" ht="15" hidden="1" customHeight="1">
      <c r="A808" s="359"/>
      <c r="B808" s="367"/>
      <c r="C808" s="361"/>
      <c r="D808" s="389"/>
      <c r="E808" s="365"/>
      <c r="F808" s="367"/>
      <c r="G808" s="222" t="s">
        <v>37</v>
      </c>
      <c r="H808" s="234"/>
      <c r="I808" s="201">
        <f t="shared" si="632"/>
        <v>0</v>
      </c>
      <c r="J808" s="235"/>
      <c r="K808" s="234"/>
      <c r="L808" s="201">
        <f t="shared" si="633"/>
        <v>0</v>
      </c>
      <c r="M808" s="235"/>
      <c r="N808" s="234"/>
      <c r="O808" s="201">
        <f t="shared" si="634"/>
        <v>0</v>
      </c>
      <c r="P808" s="235"/>
      <c r="Q808" s="234"/>
      <c r="R808" s="201">
        <f t="shared" si="635"/>
        <v>0</v>
      </c>
      <c r="S808" s="235"/>
      <c r="T808" s="234"/>
      <c r="U808" s="201">
        <f t="shared" si="636"/>
        <v>0</v>
      </c>
      <c r="V808" s="235"/>
      <c r="W808" s="234"/>
      <c r="X808" s="201">
        <f t="shared" si="637"/>
        <v>0</v>
      </c>
      <c r="Y808" s="254"/>
      <c r="Z808" s="234"/>
      <c r="AA808" s="201">
        <f t="shared" si="638"/>
        <v>0</v>
      </c>
      <c r="AB808" s="235"/>
      <c r="AC808" s="234"/>
      <c r="AD808" s="201">
        <f t="shared" si="639"/>
        <v>0</v>
      </c>
      <c r="AE808" s="235"/>
      <c r="AF808" s="234"/>
      <c r="AG808" s="201">
        <f t="shared" si="640"/>
        <v>0</v>
      </c>
      <c r="AH808" s="235"/>
      <c r="AI808" s="229"/>
      <c r="AJ808" s="206">
        <f>AJ806/AJ802</f>
        <v>0.99</v>
      </c>
    </row>
    <row r="809" spans="1:36" ht="15" hidden="1" customHeight="1" thickBot="1">
      <c r="A809" s="396"/>
      <c r="B809" s="400"/>
      <c r="C809" s="397"/>
      <c r="D809" s="408"/>
      <c r="E809" s="399"/>
      <c r="F809" s="400"/>
      <c r="G809" s="224" t="s">
        <v>38</v>
      </c>
      <c r="H809" s="238"/>
      <c r="I809" s="202">
        <f t="shared" si="632"/>
        <v>0</v>
      </c>
      <c r="J809" s="239"/>
      <c r="K809" s="238"/>
      <c r="L809" s="202">
        <f t="shared" si="633"/>
        <v>0</v>
      </c>
      <c r="M809" s="239"/>
      <c r="N809" s="238"/>
      <c r="O809" s="202">
        <f t="shared" si="634"/>
        <v>0</v>
      </c>
      <c r="P809" s="239"/>
      <c r="Q809" s="238"/>
      <c r="R809" s="202">
        <f t="shared" si="635"/>
        <v>0</v>
      </c>
      <c r="S809" s="239"/>
      <c r="T809" s="238"/>
      <c r="U809" s="202">
        <f t="shared" si="636"/>
        <v>0</v>
      </c>
      <c r="V809" s="239"/>
      <c r="W809" s="238"/>
      <c r="X809" s="202">
        <f t="shared" si="637"/>
        <v>0</v>
      </c>
      <c r="Y809" s="256"/>
      <c r="Z809" s="238"/>
      <c r="AA809" s="202">
        <f t="shared" si="638"/>
        <v>0</v>
      </c>
      <c r="AB809" s="239"/>
      <c r="AC809" s="238"/>
      <c r="AD809" s="202">
        <f t="shared" si="639"/>
        <v>0</v>
      </c>
      <c r="AE809" s="239"/>
      <c r="AF809" s="238"/>
      <c r="AG809" s="202">
        <f t="shared" si="640"/>
        <v>0</v>
      </c>
      <c r="AH809" s="239"/>
      <c r="AI809" s="231"/>
      <c r="AJ809" s="213"/>
    </row>
    <row r="810" spans="1:36" ht="15" hidden="1" customHeight="1">
      <c r="A810" s="353" t="s">
        <v>17</v>
      </c>
      <c r="B810" s="355" t="s">
        <v>13</v>
      </c>
      <c r="C810" s="355" t="s">
        <v>14</v>
      </c>
      <c r="D810" s="355" t="s">
        <v>157</v>
      </c>
      <c r="E810" s="355" t="s">
        <v>16</v>
      </c>
      <c r="F810" s="347" t="s">
        <v>17</v>
      </c>
      <c r="G810" s="357" t="s">
        <v>18</v>
      </c>
      <c r="H810" s="351" t="s">
        <v>19</v>
      </c>
      <c r="I810" s="347" t="s">
        <v>20</v>
      </c>
      <c r="J810" s="349" t="s">
        <v>21</v>
      </c>
      <c r="K810" s="351" t="s">
        <v>19</v>
      </c>
      <c r="L810" s="347" t="s">
        <v>20</v>
      </c>
      <c r="M810" s="349" t="s">
        <v>21</v>
      </c>
      <c r="N810" s="351" t="s">
        <v>19</v>
      </c>
      <c r="O810" s="347" t="s">
        <v>20</v>
      </c>
      <c r="P810" s="349" t="s">
        <v>21</v>
      </c>
      <c r="Q810" s="351" t="s">
        <v>19</v>
      </c>
      <c r="R810" s="347" t="s">
        <v>20</v>
      </c>
      <c r="S810" s="349" t="s">
        <v>21</v>
      </c>
      <c r="T810" s="351" t="s">
        <v>19</v>
      </c>
      <c r="U810" s="347" t="s">
        <v>20</v>
      </c>
      <c r="V810" s="349" t="s">
        <v>21</v>
      </c>
      <c r="W810" s="351" t="s">
        <v>19</v>
      </c>
      <c r="X810" s="347" t="s">
        <v>20</v>
      </c>
      <c r="Y810" s="369" t="s">
        <v>21</v>
      </c>
      <c r="Z810" s="351" t="s">
        <v>19</v>
      </c>
      <c r="AA810" s="347" t="s">
        <v>20</v>
      </c>
      <c r="AB810" s="349" t="s">
        <v>21</v>
      </c>
      <c r="AC810" s="351" t="s">
        <v>19</v>
      </c>
      <c r="AD810" s="347" t="s">
        <v>20</v>
      </c>
      <c r="AE810" s="349" t="s">
        <v>21</v>
      </c>
      <c r="AF810" s="351" t="s">
        <v>19</v>
      </c>
      <c r="AG810" s="347" t="s">
        <v>20</v>
      </c>
      <c r="AH810" s="349" t="s">
        <v>21</v>
      </c>
      <c r="AI810" s="371" t="s">
        <v>19</v>
      </c>
      <c r="AJ810" s="379" t="s">
        <v>22</v>
      </c>
    </row>
    <row r="811" spans="1:36" ht="15" hidden="1" customHeight="1">
      <c r="A811" s="354"/>
      <c r="B811" s="356"/>
      <c r="C811" s="356"/>
      <c r="D811" s="356"/>
      <c r="E811" s="356"/>
      <c r="F811" s="348"/>
      <c r="G811" s="358"/>
      <c r="H811" s="352"/>
      <c r="I811" s="348"/>
      <c r="J811" s="350"/>
      <c r="K811" s="352"/>
      <c r="L811" s="348"/>
      <c r="M811" s="350"/>
      <c r="N811" s="352"/>
      <c r="O811" s="348"/>
      <c r="P811" s="350"/>
      <c r="Q811" s="352"/>
      <c r="R811" s="348"/>
      <c r="S811" s="350"/>
      <c r="T811" s="352"/>
      <c r="U811" s="348"/>
      <c r="V811" s="350"/>
      <c r="W811" s="352"/>
      <c r="X811" s="348"/>
      <c r="Y811" s="370"/>
      <c r="Z811" s="352"/>
      <c r="AA811" s="348"/>
      <c r="AB811" s="350"/>
      <c r="AC811" s="352"/>
      <c r="AD811" s="348"/>
      <c r="AE811" s="350"/>
      <c r="AF811" s="352"/>
      <c r="AG811" s="348"/>
      <c r="AH811" s="350"/>
      <c r="AI811" s="372"/>
      <c r="AJ811" s="380"/>
    </row>
    <row r="812" spans="1:36" ht="15" hidden="1" customHeight="1">
      <c r="A812" s="359" t="s">
        <v>195</v>
      </c>
      <c r="B812" s="367" t="s">
        <v>359</v>
      </c>
      <c r="C812" s="361">
        <v>1606</v>
      </c>
      <c r="D812" s="389" t="s">
        <v>360</v>
      </c>
      <c r="E812" s="365" t="s">
        <v>361</v>
      </c>
      <c r="F812" s="367" t="s">
        <v>195</v>
      </c>
      <c r="G812" s="222" t="s">
        <v>27</v>
      </c>
      <c r="H812" s="234"/>
      <c r="I812" s="201">
        <f t="shared" ref="I812:I820" si="641">H812-J812</f>
        <v>0</v>
      </c>
      <c r="J812" s="235"/>
      <c r="K812" s="234"/>
      <c r="L812" s="201">
        <f t="shared" ref="L812:L820" si="642">K812-M812</f>
        <v>0</v>
      </c>
      <c r="M812" s="235"/>
      <c r="N812" s="234"/>
      <c r="O812" s="201">
        <f t="shared" ref="O812:O820" si="643">N812-P812</f>
        <v>0</v>
      </c>
      <c r="P812" s="235"/>
      <c r="Q812" s="234"/>
      <c r="R812" s="201">
        <f t="shared" ref="R812:R820" si="644">Q812-S812</f>
        <v>0</v>
      </c>
      <c r="S812" s="235"/>
      <c r="T812" s="234"/>
      <c r="U812" s="201">
        <f t="shared" ref="U812:U820" si="645">T812-V812</f>
        <v>0</v>
      </c>
      <c r="V812" s="235"/>
      <c r="W812" s="234"/>
      <c r="X812" s="201">
        <f t="shared" ref="X812:X820" si="646">W812-Y812</f>
        <v>0</v>
      </c>
      <c r="Y812" s="254"/>
      <c r="Z812" s="234"/>
      <c r="AA812" s="201">
        <f t="shared" ref="AA812:AA820" si="647">Z812-AB812</f>
        <v>0</v>
      </c>
      <c r="AB812" s="235"/>
      <c r="AC812" s="234"/>
      <c r="AD812" s="201">
        <f t="shared" ref="AD812:AD820" si="648">AC812-AE812</f>
        <v>0</v>
      </c>
      <c r="AE812" s="235"/>
      <c r="AF812" s="234"/>
      <c r="AG812" s="201">
        <f t="shared" ref="AG812:AG820" si="649">AF812-AH812</f>
        <v>0</v>
      </c>
      <c r="AH812" s="235"/>
      <c r="AI812" s="229"/>
      <c r="AJ812" s="203" t="s">
        <v>28</v>
      </c>
    </row>
    <row r="813" spans="1:36" hidden="1">
      <c r="A813" s="359"/>
      <c r="B813" s="367"/>
      <c r="C813" s="361"/>
      <c r="D813" s="389"/>
      <c r="E813" s="365"/>
      <c r="F813" s="367"/>
      <c r="G813" s="222" t="s">
        <v>29</v>
      </c>
      <c r="H813" s="234"/>
      <c r="I813" s="201">
        <f t="shared" si="641"/>
        <v>0</v>
      </c>
      <c r="J813" s="235"/>
      <c r="K813" s="234"/>
      <c r="L813" s="201">
        <f t="shared" si="642"/>
        <v>0</v>
      </c>
      <c r="M813" s="235"/>
      <c r="N813" s="234"/>
      <c r="O813" s="201">
        <f t="shared" si="643"/>
        <v>0</v>
      </c>
      <c r="P813" s="235"/>
      <c r="Q813" s="234"/>
      <c r="R813" s="201">
        <f t="shared" si="644"/>
        <v>0</v>
      </c>
      <c r="S813" s="235"/>
      <c r="T813" s="234"/>
      <c r="U813" s="201">
        <f t="shared" si="645"/>
        <v>0</v>
      </c>
      <c r="V813" s="235"/>
      <c r="W813" s="234"/>
      <c r="X813" s="201">
        <f t="shared" si="646"/>
        <v>0</v>
      </c>
      <c r="Y813" s="254"/>
      <c r="Z813" s="234"/>
      <c r="AA813" s="201">
        <f t="shared" si="647"/>
        <v>0</v>
      </c>
      <c r="AB813" s="235"/>
      <c r="AC813" s="234"/>
      <c r="AD813" s="201">
        <f t="shared" si="648"/>
        <v>0</v>
      </c>
      <c r="AE813" s="235"/>
      <c r="AF813" s="234"/>
      <c r="AG813" s="201">
        <f t="shared" si="649"/>
        <v>0</v>
      </c>
      <c r="AH813" s="235"/>
      <c r="AI813" s="229"/>
      <c r="AJ813" s="204">
        <f>SUM(H812:H820,K812:K820,N812:N820,Q812:Q820,T812:T820,W812:W820,Z812:Z820,AC812:AC820,AF812:AF820)</f>
        <v>1703308</v>
      </c>
    </row>
    <row r="814" spans="1:36" hidden="1">
      <c r="A814" s="359"/>
      <c r="B814" s="367"/>
      <c r="C814" s="361"/>
      <c r="D814" s="389"/>
      <c r="E814" s="365"/>
      <c r="F814" s="367"/>
      <c r="G814" s="222" t="s">
        <v>30</v>
      </c>
      <c r="H814" s="234">
        <v>35000</v>
      </c>
      <c r="I814" s="201">
        <f t="shared" si="641"/>
        <v>0</v>
      </c>
      <c r="J814" s="235">
        <v>35000</v>
      </c>
      <c r="K814" s="234"/>
      <c r="L814" s="201">
        <f t="shared" si="642"/>
        <v>0</v>
      </c>
      <c r="M814" s="235"/>
      <c r="N814" s="234"/>
      <c r="O814" s="201">
        <f t="shared" si="643"/>
        <v>0</v>
      </c>
      <c r="P814" s="235"/>
      <c r="Q814" s="234"/>
      <c r="R814" s="201">
        <f t="shared" si="644"/>
        <v>0</v>
      </c>
      <c r="S814" s="235"/>
      <c r="T814" s="234"/>
      <c r="U814" s="201">
        <f t="shared" si="645"/>
        <v>0</v>
      </c>
      <c r="V814" s="235"/>
      <c r="W814" s="234"/>
      <c r="X814" s="201">
        <f t="shared" si="646"/>
        <v>0</v>
      </c>
      <c r="Y814" s="254"/>
      <c r="Z814" s="234"/>
      <c r="AA814" s="201">
        <f t="shared" si="647"/>
        <v>0</v>
      </c>
      <c r="AB814" s="235"/>
      <c r="AC814" s="234"/>
      <c r="AD814" s="201">
        <f t="shared" si="648"/>
        <v>0</v>
      </c>
      <c r="AE814" s="235"/>
      <c r="AF814" s="234"/>
      <c r="AG814" s="201">
        <f t="shared" si="649"/>
        <v>0</v>
      </c>
      <c r="AH814" s="235"/>
      <c r="AI814" s="229"/>
      <c r="AJ814" s="205" t="s">
        <v>32</v>
      </c>
    </row>
    <row r="815" spans="1:36" hidden="1">
      <c r="A815" s="359"/>
      <c r="B815" s="367"/>
      <c r="C815" s="361"/>
      <c r="D815" s="389"/>
      <c r="E815" s="365"/>
      <c r="F815" s="367"/>
      <c r="G815" s="222" t="s">
        <v>31</v>
      </c>
      <c r="H815" s="234">
        <v>380000</v>
      </c>
      <c r="I815" s="201">
        <f t="shared" si="641"/>
        <v>0</v>
      </c>
      <c r="J815" s="235">
        <v>380000</v>
      </c>
      <c r="K815" s="234"/>
      <c r="L815" s="201">
        <f t="shared" si="642"/>
        <v>0</v>
      </c>
      <c r="M815" s="235"/>
      <c r="N815" s="234"/>
      <c r="O815" s="201">
        <f t="shared" si="643"/>
        <v>0</v>
      </c>
      <c r="P815" s="235"/>
      <c r="Q815" s="234"/>
      <c r="R815" s="201">
        <f t="shared" si="644"/>
        <v>0</v>
      </c>
      <c r="S815" s="235"/>
      <c r="T815" s="234"/>
      <c r="U815" s="201">
        <f t="shared" si="645"/>
        <v>0</v>
      </c>
      <c r="V815" s="235"/>
      <c r="W815" s="234"/>
      <c r="X815" s="201">
        <f t="shared" si="646"/>
        <v>0</v>
      </c>
      <c r="Y815" s="254"/>
      <c r="Z815" s="234"/>
      <c r="AA815" s="201">
        <f t="shared" si="647"/>
        <v>0</v>
      </c>
      <c r="AB815" s="235"/>
      <c r="AC815" s="234"/>
      <c r="AD815" s="201">
        <f t="shared" si="648"/>
        <v>0</v>
      </c>
      <c r="AE815" s="235"/>
      <c r="AF815" s="234"/>
      <c r="AG815" s="201">
        <f t="shared" si="649"/>
        <v>0</v>
      </c>
      <c r="AH815" s="235"/>
      <c r="AI815" s="229"/>
      <c r="AJ815" s="204">
        <f>SUM(I812:I820,L812:L820,O812:O820,R812:R820,U812:U820,X812:X820,AA812:AA820,AD812:AD820,AG812:AG820)</f>
        <v>0</v>
      </c>
    </row>
    <row r="816" spans="1:36" hidden="1">
      <c r="A816" s="359"/>
      <c r="B816" s="367"/>
      <c r="C816" s="361"/>
      <c r="D816" s="389"/>
      <c r="E816" s="365"/>
      <c r="F816" s="367"/>
      <c r="G816" s="222" t="s">
        <v>33</v>
      </c>
      <c r="H816" s="234"/>
      <c r="I816" s="201">
        <f t="shared" si="641"/>
        <v>0</v>
      </c>
      <c r="J816" s="235"/>
      <c r="K816" s="234"/>
      <c r="L816" s="201">
        <f t="shared" si="642"/>
        <v>0</v>
      </c>
      <c r="M816" s="235"/>
      <c r="N816" s="234"/>
      <c r="O816" s="201">
        <f t="shared" si="643"/>
        <v>0</v>
      </c>
      <c r="P816" s="235"/>
      <c r="Q816" s="234"/>
      <c r="R816" s="201">
        <f t="shared" si="644"/>
        <v>0</v>
      </c>
      <c r="S816" s="235"/>
      <c r="T816" s="234"/>
      <c r="U816" s="201">
        <f t="shared" si="645"/>
        <v>0</v>
      </c>
      <c r="V816" s="235"/>
      <c r="W816" s="234"/>
      <c r="X816" s="201">
        <f t="shared" si="646"/>
        <v>0</v>
      </c>
      <c r="Y816" s="254"/>
      <c r="Z816" s="234"/>
      <c r="AA816" s="201">
        <f t="shared" si="647"/>
        <v>0</v>
      </c>
      <c r="AB816" s="235"/>
      <c r="AC816" s="234"/>
      <c r="AD816" s="201">
        <f t="shared" si="648"/>
        <v>0</v>
      </c>
      <c r="AE816" s="235"/>
      <c r="AF816" s="234"/>
      <c r="AG816" s="201">
        <f t="shared" si="649"/>
        <v>0</v>
      </c>
      <c r="AH816" s="235"/>
      <c r="AI816" s="229"/>
      <c r="AJ816" s="205" t="s">
        <v>36</v>
      </c>
    </row>
    <row r="817" spans="1:36" hidden="1">
      <c r="A817" s="359"/>
      <c r="B817" s="367"/>
      <c r="C817" s="361"/>
      <c r="D817" s="389"/>
      <c r="E817" s="365"/>
      <c r="F817" s="367"/>
      <c r="G817" s="222" t="s">
        <v>34</v>
      </c>
      <c r="H817" s="234"/>
      <c r="I817" s="201">
        <f t="shared" si="641"/>
        <v>0</v>
      </c>
      <c r="J817" s="235"/>
      <c r="K817" s="234"/>
      <c r="L817" s="201">
        <f t="shared" si="642"/>
        <v>0</v>
      </c>
      <c r="M817" s="235"/>
      <c r="N817" s="234"/>
      <c r="O817" s="201">
        <f t="shared" si="643"/>
        <v>0</v>
      </c>
      <c r="P817" s="235"/>
      <c r="Q817" s="234">
        <f>SUM(1133308+155000)</f>
        <v>1288308</v>
      </c>
      <c r="R817" s="201">
        <f t="shared" si="644"/>
        <v>0</v>
      </c>
      <c r="S817" s="235">
        <v>1288308</v>
      </c>
      <c r="T817" s="234"/>
      <c r="U817" s="201">
        <f t="shared" si="645"/>
        <v>0</v>
      </c>
      <c r="V817" s="235"/>
      <c r="W817" s="234"/>
      <c r="X817" s="201">
        <f t="shared" si="646"/>
        <v>0</v>
      </c>
      <c r="Y817" s="254"/>
      <c r="Z817" s="234"/>
      <c r="AA817" s="201">
        <f t="shared" si="647"/>
        <v>0</v>
      </c>
      <c r="AB817" s="235"/>
      <c r="AC817" s="234"/>
      <c r="AD817" s="201">
        <f t="shared" si="648"/>
        <v>0</v>
      </c>
      <c r="AE817" s="235"/>
      <c r="AF817" s="234"/>
      <c r="AG817" s="201">
        <f t="shared" si="649"/>
        <v>0</v>
      </c>
      <c r="AH817" s="235"/>
      <c r="AI817" s="229"/>
      <c r="AJ817" s="204">
        <f>SUM(J812:J820,M812:M820,P812:P820,S812:S820,V812:V820,Y812:Y820,AB812:AB820,AE812:AE820,AH812:AH820)</f>
        <v>1703308</v>
      </c>
    </row>
    <row r="818" spans="1:36" hidden="1">
      <c r="A818" s="359"/>
      <c r="B818" s="367"/>
      <c r="C818" s="361"/>
      <c r="D818" s="389"/>
      <c r="E818" s="365"/>
      <c r="F818" s="367"/>
      <c r="G818" s="222" t="s">
        <v>35</v>
      </c>
      <c r="H818" s="234"/>
      <c r="I818" s="201">
        <f t="shared" si="641"/>
        <v>0</v>
      </c>
      <c r="J818" s="235"/>
      <c r="K818" s="234"/>
      <c r="L818" s="201">
        <f t="shared" si="642"/>
        <v>0</v>
      </c>
      <c r="M818" s="235"/>
      <c r="N818" s="234"/>
      <c r="O818" s="201">
        <f t="shared" si="643"/>
        <v>0</v>
      </c>
      <c r="P818" s="235"/>
      <c r="Q818" s="234"/>
      <c r="R818" s="201">
        <f t="shared" si="644"/>
        <v>0</v>
      </c>
      <c r="S818" s="235"/>
      <c r="T818" s="234"/>
      <c r="U818" s="201">
        <f t="shared" si="645"/>
        <v>0</v>
      </c>
      <c r="V818" s="235"/>
      <c r="W818" s="234"/>
      <c r="X818" s="201">
        <f t="shared" si="646"/>
        <v>0</v>
      </c>
      <c r="Y818" s="254"/>
      <c r="Z818" s="234"/>
      <c r="AA818" s="201">
        <f t="shared" si="647"/>
        <v>0</v>
      </c>
      <c r="AB818" s="235"/>
      <c r="AC818" s="234"/>
      <c r="AD818" s="201">
        <f t="shared" si="648"/>
        <v>0</v>
      </c>
      <c r="AE818" s="235"/>
      <c r="AF818" s="234"/>
      <c r="AG818" s="201">
        <f t="shared" si="649"/>
        <v>0</v>
      </c>
      <c r="AH818" s="235"/>
      <c r="AI818" s="229"/>
      <c r="AJ818" s="205" t="s">
        <v>40</v>
      </c>
    </row>
    <row r="819" spans="1:36" hidden="1">
      <c r="A819" s="359"/>
      <c r="B819" s="367"/>
      <c r="C819" s="361"/>
      <c r="D819" s="389"/>
      <c r="E819" s="365"/>
      <c r="F819" s="367"/>
      <c r="G819" s="222" t="s">
        <v>37</v>
      </c>
      <c r="H819" s="234"/>
      <c r="I819" s="201">
        <f t="shared" si="641"/>
        <v>0</v>
      </c>
      <c r="J819" s="235"/>
      <c r="K819" s="234"/>
      <c r="L819" s="201">
        <f t="shared" si="642"/>
        <v>0</v>
      </c>
      <c r="M819" s="235"/>
      <c r="N819" s="234"/>
      <c r="O819" s="201">
        <f t="shared" si="643"/>
        <v>0</v>
      </c>
      <c r="P819" s="235"/>
      <c r="Q819" s="234"/>
      <c r="R819" s="201">
        <f t="shared" si="644"/>
        <v>0</v>
      </c>
      <c r="S819" s="235"/>
      <c r="T819" s="234"/>
      <c r="U819" s="201">
        <f t="shared" si="645"/>
        <v>0</v>
      </c>
      <c r="V819" s="235"/>
      <c r="W819" s="234"/>
      <c r="X819" s="201">
        <f t="shared" si="646"/>
        <v>0</v>
      </c>
      <c r="Y819" s="254"/>
      <c r="Z819" s="234"/>
      <c r="AA819" s="201">
        <f t="shared" si="647"/>
        <v>0</v>
      </c>
      <c r="AB819" s="235"/>
      <c r="AC819" s="234"/>
      <c r="AD819" s="201">
        <f t="shared" si="648"/>
        <v>0</v>
      </c>
      <c r="AE819" s="235"/>
      <c r="AF819" s="234"/>
      <c r="AG819" s="201">
        <f t="shared" si="649"/>
        <v>0</v>
      </c>
      <c r="AH819" s="235"/>
      <c r="AI819" s="229"/>
      <c r="AJ819" s="206">
        <f>AJ817/AJ813</f>
        <v>1</v>
      </c>
    </row>
    <row r="820" spans="1:36" ht="15.75" hidden="1" thickBot="1">
      <c r="A820" s="360"/>
      <c r="B820" s="368"/>
      <c r="C820" s="362"/>
      <c r="D820" s="405"/>
      <c r="E820" s="366"/>
      <c r="F820" s="368"/>
      <c r="G820" s="223" t="s">
        <v>38</v>
      </c>
      <c r="H820" s="236"/>
      <c r="I820" s="207">
        <f t="shared" si="641"/>
        <v>0</v>
      </c>
      <c r="J820" s="237"/>
      <c r="K820" s="236"/>
      <c r="L820" s="207">
        <f t="shared" si="642"/>
        <v>0</v>
      </c>
      <c r="M820" s="237"/>
      <c r="N820" s="236"/>
      <c r="O820" s="207">
        <f t="shared" si="643"/>
        <v>0</v>
      </c>
      <c r="P820" s="237"/>
      <c r="Q820" s="236"/>
      <c r="R820" s="207">
        <f t="shared" si="644"/>
        <v>0</v>
      </c>
      <c r="S820" s="237"/>
      <c r="T820" s="236"/>
      <c r="U820" s="207">
        <f t="shared" si="645"/>
        <v>0</v>
      </c>
      <c r="V820" s="237"/>
      <c r="W820" s="236"/>
      <c r="X820" s="207">
        <f t="shared" si="646"/>
        <v>0</v>
      </c>
      <c r="Y820" s="255"/>
      <c r="Z820" s="236"/>
      <c r="AA820" s="207">
        <f t="shared" si="647"/>
        <v>0</v>
      </c>
      <c r="AB820" s="237"/>
      <c r="AC820" s="236"/>
      <c r="AD820" s="207">
        <f t="shared" si="648"/>
        <v>0</v>
      </c>
      <c r="AE820" s="237"/>
      <c r="AF820" s="236"/>
      <c r="AG820" s="207">
        <f t="shared" si="649"/>
        <v>0</v>
      </c>
      <c r="AH820" s="237"/>
      <c r="AI820" s="230"/>
      <c r="AJ820" s="208"/>
    </row>
    <row r="821" spans="1:36" ht="15" customHeight="1">
      <c r="A821" s="353" t="s">
        <v>17</v>
      </c>
      <c r="B821" s="355" t="s">
        <v>13</v>
      </c>
      <c r="C821" s="355" t="s">
        <v>14</v>
      </c>
      <c r="D821" s="355" t="s">
        <v>157</v>
      </c>
      <c r="E821" s="355" t="s">
        <v>16</v>
      </c>
      <c r="F821" s="347" t="s">
        <v>17</v>
      </c>
      <c r="G821" s="357" t="s">
        <v>18</v>
      </c>
      <c r="H821" s="351" t="s">
        <v>19</v>
      </c>
      <c r="I821" s="347" t="s">
        <v>20</v>
      </c>
      <c r="J821" s="349" t="s">
        <v>21</v>
      </c>
      <c r="K821" s="351" t="s">
        <v>19</v>
      </c>
      <c r="L821" s="347" t="s">
        <v>20</v>
      </c>
      <c r="M821" s="349" t="s">
        <v>21</v>
      </c>
      <c r="N821" s="351" t="s">
        <v>19</v>
      </c>
      <c r="O821" s="347" t="s">
        <v>20</v>
      </c>
      <c r="P821" s="349" t="s">
        <v>21</v>
      </c>
      <c r="Q821" s="351" t="s">
        <v>19</v>
      </c>
      <c r="R821" s="347" t="s">
        <v>20</v>
      </c>
      <c r="S821" s="349" t="s">
        <v>21</v>
      </c>
      <c r="T821" s="351" t="s">
        <v>19</v>
      </c>
      <c r="U821" s="347" t="s">
        <v>20</v>
      </c>
      <c r="V821" s="349" t="s">
        <v>21</v>
      </c>
      <c r="W821" s="351" t="s">
        <v>19</v>
      </c>
      <c r="X821" s="347" t="s">
        <v>20</v>
      </c>
      <c r="Y821" s="369" t="s">
        <v>21</v>
      </c>
      <c r="Z821" s="351" t="s">
        <v>19</v>
      </c>
      <c r="AA821" s="347" t="s">
        <v>20</v>
      </c>
      <c r="AB821" s="349" t="s">
        <v>21</v>
      </c>
      <c r="AC821" s="351" t="s">
        <v>19</v>
      </c>
      <c r="AD821" s="347" t="s">
        <v>20</v>
      </c>
      <c r="AE821" s="349" t="s">
        <v>21</v>
      </c>
      <c r="AF821" s="351" t="s">
        <v>19</v>
      </c>
      <c r="AG821" s="347" t="s">
        <v>20</v>
      </c>
      <c r="AH821" s="349" t="s">
        <v>21</v>
      </c>
      <c r="AI821" s="371" t="s">
        <v>19</v>
      </c>
      <c r="AJ821" s="379" t="s">
        <v>22</v>
      </c>
    </row>
    <row r="822" spans="1:36" ht="15" customHeight="1">
      <c r="A822" s="354"/>
      <c r="B822" s="356"/>
      <c r="C822" s="356"/>
      <c r="D822" s="356"/>
      <c r="E822" s="356"/>
      <c r="F822" s="348"/>
      <c r="G822" s="358"/>
      <c r="H822" s="352"/>
      <c r="I822" s="348"/>
      <c r="J822" s="350"/>
      <c r="K822" s="352"/>
      <c r="L822" s="348"/>
      <c r="M822" s="350"/>
      <c r="N822" s="352"/>
      <c r="O822" s="348"/>
      <c r="P822" s="350"/>
      <c r="Q822" s="352"/>
      <c r="R822" s="348"/>
      <c r="S822" s="350"/>
      <c r="T822" s="352"/>
      <c r="U822" s="348"/>
      <c r="V822" s="350"/>
      <c r="W822" s="352"/>
      <c r="X822" s="348"/>
      <c r="Y822" s="370"/>
      <c r="Z822" s="352"/>
      <c r="AA822" s="348"/>
      <c r="AB822" s="350"/>
      <c r="AC822" s="352"/>
      <c r="AD822" s="348"/>
      <c r="AE822" s="350"/>
      <c r="AF822" s="352"/>
      <c r="AG822" s="348"/>
      <c r="AH822" s="350"/>
      <c r="AI822" s="372"/>
      <c r="AJ822" s="380"/>
    </row>
    <row r="823" spans="1:36" ht="15" customHeight="1">
      <c r="A823" s="359" t="s">
        <v>195</v>
      </c>
      <c r="B823" s="367" t="s">
        <v>362</v>
      </c>
      <c r="C823" s="361">
        <v>327</v>
      </c>
      <c r="D823" s="363" t="s">
        <v>363</v>
      </c>
      <c r="E823" s="365" t="s">
        <v>364</v>
      </c>
      <c r="F823" s="367" t="s">
        <v>195</v>
      </c>
      <c r="G823" s="222" t="s">
        <v>27</v>
      </c>
      <c r="H823" s="234"/>
      <c r="I823" s="201">
        <f t="shared" ref="I823:I831" si="650">H823-J823</f>
        <v>0</v>
      </c>
      <c r="J823" s="235"/>
      <c r="K823" s="234"/>
      <c r="L823" s="201">
        <f t="shared" ref="L823:L831" si="651">K823-M823</f>
        <v>0</v>
      </c>
      <c r="M823" s="235"/>
      <c r="N823" s="234"/>
      <c r="O823" s="201">
        <f t="shared" ref="O823:O831" si="652">N823-P823</f>
        <v>0</v>
      </c>
      <c r="P823" s="235"/>
      <c r="Q823" s="234"/>
      <c r="R823" s="201">
        <f t="shared" ref="R823:R831" si="653">Q823-S823</f>
        <v>0</v>
      </c>
      <c r="S823" s="235"/>
      <c r="T823" s="234"/>
      <c r="U823" s="201">
        <f t="shared" ref="U823:U831" si="654">T823-V823</f>
        <v>0</v>
      </c>
      <c r="V823" s="235"/>
      <c r="W823" s="234"/>
      <c r="X823" s="201">
        <f t="shared" ref="X823:X831" si="655">W823-Y823</f>
        <v>0</v>
      </c>
      <c r="Y823" s="254"/>
      <c r="Z823" s="234"/>
      <c r="AA823" s="201">
        <f t="shared" ref="AA823:AA831" si="656">Z823-AB823</f>
        <v>0</v>
      </c>
      <c r="AB823" s="235"/>
      <c r="AC823" s="234"/>
      <c r="AD823" s="201">
        <f t="shared" ref="AD823:AD831" si="657">AC823-AE823</f>
        <v>0</v>
      </c>
      <c r="AE823" s="235"/>
      <c r="AF823" s="234"/>
      <c r="AG823" s="201">
        <f t="shared" ref="AG823:AG831" si="658">AF823-AH823</f>
        <v>0</v>
      </c>
      <c r="AH823" s="235"/>
      <c r="AI823" s="229"/>
      <c r="AJ823" s="203" t="s">
        <v>28</v>
      </c>
    </row>
    <row r="824" spans="1:36">
      <c r="A824" s="359"/>
      <c r="B824" s="367"/>
      <c r="C824" s="361"/>
      <c r="D824" s="363"/>
      <c r="E824" s="365"/>
      <c r="F824" s="367"/>
      <c r="G824" s="222" t="s">
        <v>29</v>
      </c>
      <c r="H824" s="234"/>
      <c r="I824" s="201">
        <f t="shared" si="650"/>
        <v>0</v>
      </c>
      <c r="J824" s="235"/>
      <c r="K824" s="234"/>
      <c r="L824" s="201">
        <f t="shared" si="651"/>
        <v>0</v>
      </c>
      <c r="M824" s="235"/>
      <c r="N824" s="234"/>
      <c r="O824" s="201">
        <f t="shared" si="652"/>
        <v>0</v>
      </c>
      <c r="P824" s="235"/>
      <c r="Q824" s="234"/>
      <c r="R824" s="201">
        <f t="shared" si="653"/>
        <v>0</v>
      </c>
      <c r="S824" s="235"/>
      <c r="T824" s="234"/>
      <c r="U824" s="201">
        <f t="shared" si="654"/>
        <v>0</v>
      </c>
      <c r="V824" s="235"/>
      <c r="W824" s="234"/>
      <c r="X824" s="201">
        <f t="shared" si="655"/>
        <v>0</v>
      </c>
      <c r="Y824" s="254"/>
      <c r="Z824" s="234"/>
      <c r="AA824" s="201">
        <f t="shared" si="656"/>
        <v>0</v>
      </c>
      <c r="AB824" s="235"/>
      <c r="AC824" s="234"/>
      <c r="AD824" s="201">
        <f t="shared" si="657"/>
        <v>0</v>
      </c>
      <c r="AE824" s="235"/>
      <c r="AF824" s="234"/>
      <c r="AG824" s="201">
        <f t="shared" si="658"/>
        <v>0</v>
      </c>
      <c r="AH824" s="235"/>
      <c r="AI824" s="229"/>
      <c r="AJ824" s="204">
        <f>SUM(H823:H831,K823:K831,N823:N831,Q823:Q831,T823:T831,W823:W831,Z823:Z831,AC823:AC831,AF823:AF831)</f>
        <v>1000000</v>
      </c>
    </row>
    <row r="825" spans="1:36">
      <c r="A825" s="359"/>
      <c r="B825" s="367"/>
      <c r="C825" s="361"/>
      <c r="D825" s="363"/>
      <c r="E825" s="365"/>
      <c r="F825" s="367"/>
      <c r="G825" s="222" t="s">
        <v>30</v>
      </c>
      <c r="H825" s="234"/>
      <c r="I825" s="201">
        <f t="shared" si="650"/>
        <v>0</v>
      </c>
      <c r="J825" s="235"/>
      <c r="K825" s="234"/>
      <c r="L825" s="201">
        <f t="shared" si="651"/>
        <v>0</v>
      </c>
      <c r="M825" s="235"/>
      <c r="N825" s="234"/>
      <c r="O825" s="201">
        <f t="shared" si="652"/>
        <v>0</v>
      </c>
      <c r="P825" s="235"/>
      <c r="Q825" s="234"/>
      <c r="R825" s="201">
        <f t="shared" si="653"/>
        <v>0</v>
      </c>
      <c r="S825" s="235"/>
      <c r="T825" s="234">
        <v>500000</v>
      </c>
      <c r="U825" s="201">
        <f t="shared" si="654"/>
        <v>500000</v>
      </c>
      <c r="V825" s="235"/>
      <c r="W825" s="234"/>
      <c r="X825" s="201">
        <f t="shared" si="655"/>
        <v>0</v>
      </c>
      <c r="Y825" s="254"/>
      <c r="Z825" s="234"/>
      <c r="AA825" s="201">
        <f t="shared" si="656"/>
        <v>0</v>
      </c>
      <c r="AB825" s="235"/>
      <c r="AC825" s="234"/>
      <c r="AD825" s="201">
        <f t="shared" si="657"/>
        <v>0</v>
      </c>
      <c r="AE825" s="235"/>
      <c r="AF825" s="234"/>
      <c r="AG825" s="201">
        <f t="shared" si="658"/>
        <v>0</v>
      </c>
      <c r="AH825" s="235"/>
      <c r="AI825" s="229"/>
      <c r="AJ825" s="205" t="s">
        <v>32</v>
      </c>
    </row>
    <row r="826" spans="1:36">
      <c r="A826" s="359"/>
      <c r="B826" s="367"/>
      <c r="C826" s="361"/>
      <c r="D826" s="363"/>
      <c r="E826" s="365"/>
      <c r="F826" s="367"/>
      <c r="G826" s="222" t="s">
        <v>31</v>
      </c>
      <c r="H826" s="234"/>
      <c r="I826" s="201">
        <f t="shared" si="650"/>
        <v>0</v>
      </c>
      <c r="J826" s="235"/>
      <c r="K826" s="234"/>
      <c r="L826" s="201">
        <f t="shared" si="651"/>
        <v>0</v>
      </c>
      <c r="M826" s="235"/>
      <c r="N826" s="234"/>
      <c r="O826" s="201">
        <f t="shared" si="652"/>
        <v>0</v>
      </c>
      <c r="P826" s="235"/>
      <c r="Q826" s="234"/>
      <c r="R826" s="201">
        <f t="shared" si="653"/>
        <v>0</v>
      </c>
      <c r="S826" s="235"/>
      <c r="T826" s="234"/>
      <c r="U826" s="201">
        <f t="shared" si="654"/>
        <v>0</v>
      </c>
      <c r="V826" s="235"/>
      <c r="W826" s="234"/>
      <c r="X826" s="201">
        <f t="shared" si="655"/>
        <v>0</v>
      </c>
      <c r="Y826" s="254"/>
      <c r="Z826" s="234"/>
      <c r="AA826" s="201">
        <f t="shared" si="656"/>
        <v>0</v>
      </c>
      <c r="AB826" s="235"/>
      <c r="AC826" s="234"/>
      <c r="AD826" s="201">
        <f t="shared" si="657"/>
        <v>0</v>
      </c>
      <c r="AE826" s="235"/>
      <c r="AF826" s="234"/>
      <c r="AG826" s="201">
        <f t="shared" si="658"/>
        <v>0</v>
      </c>
      <c r="AH826" s="235"/>
      <c r="AI826" s="229"/>
      <c r="AJ826" s="204">
        <f>SUM(I823:I831,L823:L831,O823:O831,R823:R831,U823:U831,X823:X831,AA823:AA831,AD823:AD831,AG823:AG831)</f>
        <v>1000000</v>
      </c>
    </row>
    <row r="827" spans="1:36">
      <c r="A827" s="359"/>
      <c r="B827" s="367"/>
      <c r="C827" s="361"/>
      <c r="D827" s="363"/>
      <c r="E827" s="365"/>
      <c r="F827" s="367"/>
      <c r="G827" s="222" t="s">
        <v>33</v>
      </c>
      <c r="H827" s="234"/>
      <c r="I827" s="201">
        <f t="shared" si="650"/>
        <v>0</v>
      </c>
      <c r="J827" s="235"/>
      <c r="K827" s="234"/>
      <c r="L827" s="201">
        <f t="shared" si="651"/>
        <v>0</v>
      </c>
      <c r="M827" s="235"/>
      <c r="N827" s="234"/>
      <c r="O827" s="201">
        <f t="shared" si="652"/>
        <v>0</v>
      </c>
      <c r="P827" s="235"/>
      <c r="Q827" s="234"/>
      <c r="R827" s="201">
        <f t="shared" si="653"/>
        <v>0</v>
      </c>
      <c r="S827" s="235"/>
      <c r="T827" s="234"/>
      <c r="U827" s="201">
        <f t="shared" si="654"/>
        <v>0</v>
      </c>
      <c r="V827" s="235"/>
      <c r="W827" s="234"/>
      <c r="X827" s="201">
        <f t="shared" si="655"/>
        <v>0</v>
      </c>
      <c r="Y827" s="254"/>
      <c r="Z827" s="234"/>
      <c r="AA827" s="201">
        <f t="shared" si="656"/>
        <v>0</v>
      </c>
      <c r="AB827" s="235"/>
      <c r="AC827" s="234"/>
      <c r="AD827" s="201">
        <f t="shared" si="657"/>
        <v>0</v>
      </c>
      <c r="AE827" s="235"/>
      <c r="AF827" s="234"/>
      <c r="AG827" s="201">
        <f t="shared" si="658"/>
        <v>0</v>
      </c>
      <c r="AH827" s="235"/>
      <c r="AI827" s="229"/>
      <c r="AJ827" s="205" t="s">
        <v>36</v>
      </c>
    </row>
    <row r="828" spans="1:36">
      <c r="A828" s="359"/>
      <c r="B828" s="367"/>
      <c r="C828" s="361"/>
      <c r="D828" s="363"/>
      <c r="E828" s="365"/>
      <c r="F828" s="367"/>
      <c r="G828" s="222" t="s">
        <v>34</v>
      </c>
      <c r="H828" s="234"/>
      <c r="I828" s="201">
        <f t="shared" si="650"/>
        <v>0</v>
      </c>
      <c r="J828" s="235"/>
      <c r="K828" s="234"/>
      <c r="L828" s="201">
        <f t="shared" si="651"/>
        <v>0</v>
      </c>
      <c r="M828" s="235"/>
      <c r="N828" s="234"/>
      <c r="O828" s="201">
        <f t="shared" si="652"/>
        <v>0</v>
      </c>
      <c r="P828" s="235"/>
      <c r="Q828" s="234"/>
      <c r="R828" s="201">
        <f t="shared" si="653"/>
        <v>0</v>
      </c>
      <c r="S828" s="235"/>
      <c r="T828" s="234"/>
      <c r="U828" s="201">
        <f t="shared" si="654"/>
        <v>0</v>
      </c>
      <c r="V828" s="235"/>
      <c r="W828" s="234"/>
      <c r="X828" s="201">
        <f t="shared" si="655"/>
        <v>0</v>
      </c>
      <c r="Y828" s="254"/>
      <c r="Z828" s="234">
        <v>500000</v>
      </c>
      <c r="AA828" s="201">
        <f t="shared" si="656"/>
        <v>500000</v>
      </c>
      <c r="AB828" s="235"/>
      <c r="AC828" s="234"/>
      <c r="AD828" s="201">
        <f t="shared" si="657"/>
        <v>0</v>
      </c>
      <c r="AE828" s="235"/>
      <c r="AF828" s="234"/>
      <c r="AG828" s="201">
        <f t="shared" si="658"/>
        <v>0</v>
      </c>
      <c r="AH828" s="235"/>
      <c r="AI828" s="229"/>
      <c r="AJ828" s="204">
        <f>SUM(J823:J831,M823:M831,P823:P831,S823:S831,V823:V831,Y823:Y831,AB823:AB831,AE823:AE831,AH823:AH831)</f>
        <v>0</v>
      </c>
    </row>
    <row r="829" spans="1:36">
      <c r="A829" s="359"/>
      <c r="B829" s="367"/>
      <c r="C829" s="361"/>
      <c r="D829" s="363"/>
      <c r="E829" s="365"/>
      <c r="F829" s="367"/>
      <c r="G829" s="222" t="s">
        <v>35</v>
      </c>
      <c r="H829" s="234"/>
      <c r="I829" s="201">
        <f t="shared" si="650"/>
        <v>0</v>
      </c>
      <c r="J829" s="235"/>
      <c r="K829" s="234"/>
      <c r="L829" s="201">
        <f t="shared" si="651"/>
        <v>0</v>
      </c>
      <c r="M829" s="235"/>
      <c r="N829" s="234"/>
      <c r="O829" s="201">
        <f t="shared" si="652"/>
        <v>0</v>
      </c>
      <c r="P829" s="235"/>
      <c r="Q829" s="234"/>
      <c r="R829" s="201">
        <f t="shared" si="653"/>
        <v>0</v>
      </c>
      <c r="S829" s="235"/>
      <c r="T829" s="234"/>
      <c r="U829" s="201">
        <f t="shared" si="654"/>
        <v>0</v>
      </c>
      <c r="V829" s="235"/>
      <c r="W829" s="234"/>
      <c r="X829" s="201">
        <f t="shared" si="655"/>
        <v>0</v>
      </c>
      <c r="Y829" s="254"/>
      <c r="Z829" s="234"/>
      <c r="AA829" s="201">
        <f t="shared" si="656"/>
        <v>0</v>
      </c>
      <c r="AB829" s="235"/>
      <c r="AC829" s="234"/>
      <c r="AD829" s="201">
        <f t="shared" si="657"/>
        <v>0</v>
      </c>
      <c r="AE829" s="235"/>
      <c r="AF829" s="234"/>
      <c r="AG829" s="201">
        <f t="shared" si="658"/>
        <v>0</v>
      </c>
      <c r="AH829" s="235"/>
      <c r="AI829" s="229"/>
      <c r="AJ829" s="205" t="s">
        <v>40</v>
      </c>
    </row>
    <row r="830" spans="1:36">
      <c r="A830" s="359"/>
      <c r="B830" s="367"/>
      <c r="C830" s="361"/>
      <c r="D830" s="363"/>
      <c r="E830" s="365"/>
      <c r="F830" s="367"/>
      <c r="G830" s="222" t="s">
        <v>37</v>
      </c>
      <c r="H830" s="234"/>
      <c r="I830" s="201">
        <f t="shared" si="650"/>
        <v>0</v>
      </c>
      <c r="J830" s="235"/>
      <c r="K830" s="234"/>
      <c r="L830" s="201">
        <f t="shared" si="651"/>
        <v>0</v>
      </c>
      <c r="M830" s="235"/>
      <c r="N830" s="234"/>
      <c r="O830" s="201">
        <f t="shared" si="652"/>
        <v>0</v>
      </c>
      <c r="P830" s="235"/>
      <c r="Q830" s="234"/>
      <c r="R830" s="201">
        <f t="shared" si="653"/>
        <v>0</v>
      </c>
      <c r="S830" s="235"/>
      <c r="T830" s="234"/>
      <c r="U830" s="201">
        <f t="shared" si="654"/>
        <v>0</v>
      </c>
      <c r="V830" s="235"/>
      <c r="W830" s="234"/>
      <c r="X830" s="201">
        <f t="shared" si="655"/>
        <v>0</v>
      </c>
      <c r="Y830" s="254"/>
      <c r="Z830" s="234"/>
      <c r="AA830" s="201">
        <f t="shared" si="656"/>
        <v>0</v>
      </c>
      <c r="AB830" s="235"/>
      <c r="AC830" s="234"/>
      <c r="AD830" s="201">
        <f t="shared" si="657"/>
        <v>0</v>
      </c>
      <c r="AE830" s="235"/>
      <c r="AF830" s="234"/>
      <c r="AG830" s="201">
        <f t="shared" si="658"/>
        <v>0</v>
      </c>
      <c r="AH830" s="235"/>
      <c r="AI830" s="229"/>
      <c r="AJ830" s="206">
        <f>AJ828/AJ824</f>
        <v>0</v>
      </c>
    </row>
    <row r="831" spans="1:36" ht="15.75" thickBot="1">
      <c r="A831" s="360"/>
      <c r="B831" s="368"/>
      <c r="C831" s="362"/>
      <c r="D831" s="364"/>
      <c r="E831" s="366"/>
      <c r="F831" s="368"/>
      <c r="G831" s="223" t="s">
        <v>38</v>
      </c>
      <c r="H831" s="236"/>
      <c r="I831" s="207">
        <f t="shared" si="650"/>
        <v>0</v>
      </c>
      <c r="J831" s="237"/>
      <c r="K831" s="236"/>
      <c r="L831" s="207">
        <f t="shared" si="651"/>
        <v>0</v>
      </c>
      <c r="M831" s="237"/>
      <c r="N831" s="236"/>
      <c r="O831" s="207">
        <f t="shared" si="652"/>
        <v>0</v>
      </c>
      <c r="P831" s="237"/>
      <c r="Q831" s="236"/>
      <c r="R831" s="207">
        <f t="shared" si="653"/>
        <v>0</v>
      </c>
      <c r="S831" s="237"/>
      <c r="T831" s="236"/>
      <c r="U831" s="207">
        <f t="shared" si="654"/>
        <v>0</v>
      </c>
      <c r="V831" s="237"/>
      <c r="W831" s="236"/>
      <c r="X831" s="207">
        <f t="shared" si="655"/>
        <v>0</v>
      </c>
      <c r="Y831" s="255"/>
      <c r="Z831" s="236"/>
      <c r="AA831" s="207">
        <f t="shared" si="656"/>
        <v>0</v>
      </c>
      <c r="AB831" s="237"/>
      <c r="AC831" s="236"/>
      <c r="AD831" s="207">
        <f t="shared" si="657"/>
        <v>0</v>
      </c>
      <c r="AE831" s="237"/>
      <c r="AF831" s="236"/>
      <c r="AG831" s="207">
        <f t="shared" si="658"/>
        <v>0</v>
      </c>
      <c r="AH831" s="237"/>
      <c r="AI831" s="230"/>
      <c r="AJ831" s="208"/>
    </row>
    <row r="832" spans="1:36" ht="15" customHeight="1">
      <c r="A832" s="353" t="s">
        <v>17</v>
      </c>
      <c r="B832" s="355" t="s">
        <v>13</v>
      </c>
      <c r="C832" s="355" t="s">
        <v>14</v>
      </c>
      <c r="D832" s="355" t="s">
        <v>157</v>
      </c>
      <c r="E832" s="355" t="s">
        <v>16</v>
      </c>
      <c r="F832" s="347" t="s">
        <v>17</v>
      </c>
      <c r="G832" s="357" t="s">
        <v>18</v>
      </c>
      <c r="H832" s="351" t="s">
        <v>19</v>
      </c>
      <c r="I832" s="347" t="s">
        <v>20</v>
      </c>
      <c r="J832" s="349" t="s">
        <v>21</v>
      </c>
      <c r="K832" s="351" t="s">
        <v>19</v>
      </c>
      <c r="L832" s="347" t="s">
        <v>20</v>
      </c>
      <c r="M832" s="349" t="s">
        <v>21</v>
      </c>
      <c r="N832" s="351" t="s">
        <v>19</v>
      </c>
      <c r="O832" s="347" t="s">
        <v>20</v>
      </c>
      <c r="P832" s="349" t="s">
        <v>21</v>
      </c>
      <c r="Q832" s="351" t="s">
        <v>19</v>
      </c>
      <c r="R832" s="347" t="s">
        <v>20</v>
      </c>
      <c r="S832" s="349" t="s">
        <v>21</v>
      </c>
      <c r="T832" s="351" t="s">
        <v>19</v>
      </c>
      <c r="U832" s="347" t="s">
        <v>20</v>
      </c>
      <c r="V832" s="349" t="s">
        <v>21</v>
      </c>
      <c r="W832" s="351" t="s">
        <v>19</v>
      </c>
      <c r="X832" s="347" t="s">
        <v>20</v>
      </c>
      <c r="Y832" s="369" t="s">
        <v>21</v>
      </c>
      <c r="Z832" s="351" t="s">
        <v>19</v>
      </c>
      <c r="AA832" s="347" t="s">
        <v>20</v>
      </c>
      <c r="AB832" s="349" t="s">
        <v>21</v>
      </c>
      <c r="AC832" s="351" t="s">
        <v>19</v>
      </c>
      <c r="AD832" s="347" t="s">
        <v>20</v>
      </c>
      <c r="AE832" s="349" t="s">
        <v>21</v>
      </c>
      <c r="AF832" s="351" t="s">
        <v>19</v>
      </c>
      <c r="AG832" s="347" t="s">
        <v>20</v>
      </c>
      <c r="AH832" s="349" t="s">
        <v>21</v>
      </c>
      <c r="AI832" s="371" t="s">
        <v>19</v>
      </c>
      <c r="AJ832" s="379" t="s">
        <v>22</v>
      </c>
    </row>
    <row r="833" spans="1:36" ht="15" customHeight="1">
      <c r="A833" s="354"/>
      <c r="B833" s="356"/>
      <c r="C833" s="356"/>
      <c r="D833" s="356"/>
      <c r="E833" s="356"/>
      <c r="F833" s="348"/>
      <c r="G833" s="358"/>
      <c r="H833" s="352"/>
      <c r="I833" s="348"/>
      <c r="J833" s="350"/>
      <c r="K833" s="352"/>
      <c r="L833" s="348"/>
      <c r="M833" s="350"/>
      <c r="N833" s="352"/>
      <c r="O833" s="348"/>
      <c r="P833" s="350"/>
      <c r="Q833" s="352"/>
      <c r="R833" s="348"/>
      <c r="S833" s="350"/>
      <c r="T833" s="352"/>
      <c r="U833" s="348"/>
      <c r="V833" s="350"/>
      <c r="W833" s="352"/>
      <c r="X833" s="348"/>
      <c r="Y833" s="370"/>
      <c r="Z833" s="352"/>
      <c r="AA833" s="348"/>
      <c r="AB833" s="350"/>
      <c r="AC833" s="352"/>
      <c r="AD833" s="348"/>
      <c r="AE833" s="350"/>
      <c r="AF833" s="352"/>
      <c r="AG833" s="348"/>
      <c r="AH833" s="350"/>
      <c r="AI833" s="372"/>
      <c r="AJ833" s="380"/>
    </row>
    <row r="834" spans="1:36" ht="15" customHeight="1">
      <c r="A834" s="359" t="s">
        <v>195</v>
      </c>
      <c r="B834" s="367" t="s">
        <v>365</v>
      </c>
      <c r="C834" s="361">
        <v>2175</v>
      </c>
      <c r="D834" s="363" t="s">
        <v>366</v>
      </c>
      <c r="E834" s="365" t="s">
        <v>367</v>
      </c>
      <c r="F834" s="367" t="s">
        <v>195</v>
      </c>
      <c r="G834" s="222" t="s">
        <v>27</v>
      </c>
      <c r="H834" s="234"/>
      <c r="I834" s="201">
        <f t="shared" ref="I834:I842" si="659">H834-J834</f>
        <v>0</v>
      </c>
      <c r="J834" s="235"/>
      <c r="K834" s="234"/>
      <c r="L834" s="201">
        <f t="shared" ref="L834:L842" si="660">K834-M834</f>
        <v>0</v>
      </c>
      <c r="M834" s="235"/>
      <c r="N834" s="234"/>
      <c r="O834" s="201">
        <f t="shared" ref="O834:O842" si="661">N834-P834</f>
        <v>0</v>
      </c>
      <c r="P834" s="235"/>
      <c r="Q834" s="234"/>
      <c r="R834" s="201">
        <f t="shared" ref="R834:R842" si="662">Q834-S834</f>
        <v>0</v>
      </c>
      <c r="S834" s="235"/>
      <c r="T834" s="234"/>
      <c r="U834" s="201">
        <f t="shared" ref="U834:U842" si="663">T834-V834</f>
        <v>0</v>
      </c>
      <c r="V834" s="235"/>
      <c r="W834" s="234"/>
      <c r="X834" s="201">
        <f t="shared" ref="X834:X842" si="664">W834-Y834</f>
        <v>0</v>
      </c>
      <c r="Y834" s="254"/>
      <c r="Z834" s="234"/>
      <c r="AA834" s="201">
        <f t="shared" ref="AA834:AA842" si="665">Z834-AB834</f>
        <v>0</v>
      </c>
      <c r="AB834" s="235"/>
      <c r="AC834" s="234"/>
      <c r="AD834" s="201">
        <f t="shared" ref="AD834:AD842" si="666">AC834-AE834</f>
        <v>0</v>
      </c>
      <c r="AE834" s="235"/>
      <c r="AF834" s="234"/>
      <c r="AG834" s="201">
        <f t="shared" ref="AG834:AG842" si="667">AF834-AH834</f>
        <v>0</v>
      </c>
      <c r="AH834" s="235"/>
      <c r="AI834" s="229"/>
      <c r="AJ834" s="203" t="s">
        <v>28</v>
      </c>
    </row>
    <row r="835" spans="1:36">
      <c r="A835" s="359"/>
      <c r="B835" s="367"/>
      <c r="C835" s="361"/>
      <c r="D835" s="363"/>
      <c r="E835" s="365"/>
      <c r="F835" s="367"/>
      <c r="G835" s="222" t="s">
        <v>29</v>
      </c>
      <c r="H835" s="234"/>
      <c r="I835" s="201">
        <f t="shared" si="659"/>
        <v>0</v>
      </c>
      <c r="J835" s="235"/>
      <c r="K835" s="234"/>
      <c r="L835" s="201">
        <f t="shared" si="660"/>
        <v>0</v>
      </c>
      <c r="M835" s="235"/>
      <c r="N835" s="234"/>
      <c r="O835" s="201">
        <f t="shared" si="661"/>
        <v>0</v>
      </c>
      <c r="P835" s="235"/>
      <c r="Q835" s="234"/>
      <c r="R835" s="201">
        <f t="shared" si="662"/>
        <v>0</v>
      </c>
      <c r="S835" s="235"/>
      <c r="T835" s="234"/>
      <c r="U835" s="201">
        <f t="shared" si="663"/>
        <v>0</v>
      </c>
      <c r="V835" s="235"/>
      <c r="W835" s="234"/>
      <c r="X835" s="201">
        <f t="shared" si="664"/>
        <v>0</v>
      </c>
      <c r="Y835" s="254"/>
      <c r="Z835" s="234"/>
      <c r="AA835" s="201">
        <f t="shared" si="665"/>
        <v>0</v>
      </c>
      <c r="AB835" s="235"/>
      <c r="AC835" s="234"/>
      <c r="AD835" s="201">
        <f t="shared" si="666"/>
        <v>0</v>
      </c>
      <c r="AE835" s="235"/>
      <c r="AF835" s="234"/>
      <c r="AG835" s="201">
        <f t="shared" si="667"/>
        <v>0</v>
      </c>
      <c r="AH835" s="235"/>
      <c r="AI835" s="229"/>
      <c r="AJ835" s="204">
        <f>SUM(H834:H842,K834:K842,N834:N842,Q834:Q842,T834:T842,W834:W842,Z834:Z842,AC834:AC842,AF834:AF842)</f>
        <v>2000000</v>
      </c>
    </row>
    <row r="836" spans="1:36">
      <c r="A836" s="359"/>
      <c r="B836" s="367"/>
      <c r="C836" s="361"/>
      <c r="D836" s="363"/>
      <c r="E836" s="365"/>
      <c r="F836" s="367"/>
      <c r="G836" s="222" t="s">
        <v>30</v>
      </c>
      <c r="H836" s="234"/>
      <c r="I836" s="201">
        <f t="shared" si="659"/>
        <v>0</v>
      </c>
      <c r="J836" s="235"/>
      <c r="K836" s="234"/>
      <c r="L836" s="201">
        <f t="shared" si="660"/>
        <v>0</v>
      </c>
      <c r="M836" s="235"/>
      <c r="N836" s="234"/>
      <c r="O836" s="201">
        <f t="shared" si="661"/>
        <v>0</v>
      </c>
      <c r="P836" s="235"/>
      <c r="Q836" s="234">
        <v>250000</v>
      </c>
      <c r="R836" s="201">
        <f t="shared" si="662"/>
        <v>0</v>
      </c>
      <c r="S836" s="235">
        <v>250000</v>
      </c>
      <c r="T836" s="234"/>
      <c r="U836" s="201">
        <f t="shared" si="663"/>
        <v>0</v>
      </c>
      <c r="V836" s="235"/>
      <c r="W836" s="234"/>
      <c r="X836" s="201">
        <f t="shared" si="664"/>
        <v>0</v>
      </c>
      <c r="Y836" s="254"/>
      <c r="Z836" s="234"/>
      <c r="AA836" s="201">
        <f t="shared" si="665"/>
        <v>0</v>
      </c>
      <c r="AB836" s="235"/>
      <c r="AC836" s="234"/>
      <c r="AD836" s="201">
        <f t="shared" si="666"/>
        <v>0</v>
      </c>
      <c r="AE836" s="235"/>
      <c r="AF836" s="234"/>
      <c r="AG836" s="201">
        <f t="shared" si="667"/>
        <v>0</v>
      </c>
      <c r="AH836" s="235"/>
      <c r="AI836" s="229"/>
      <c r="AJ836" s="205" t="s">
        <v>32</v>
      </c>
    </row>
    <row r="837" spans="1:36">
      <c r="A837" s="359"/>
      <c r="B837" s="367"/>
      <c r="C837" s="361"/>
      <c r="D837" s="363"/>
      <c r="E837" s="365"/>
      <c r="F837" s="367"/>
      <c r="G837" s="222" t="s">
        <v>31</v>
      </c>
      <c r="H837" s="234"/>
      <c r="I837" s="201">
        <f t="shared" si="659"/>
        <v>0</v>
      </c>
      <c r="J837" s="235"/>
      <c r="K837" s="234"/>
      <c r="L837" s="201">
        <f t="shared" si="660"/>
        <v>0</v>
      </c>
      <c r="M837" s="235"/>
      <c r="N837" s="234"/>
      <c r="O837" s="201">
        <f t="shared" si="661"/>
        <v>0</v>
      </c>
      <c r="P837" s="235"/>
      <c r="Q837" s="234"/>
      <c r="R837" s="201">
        <f t="shared" si="662"/>
        <v>0</v>
      </c>
      <c r="S837" s="235"/>
      <c r="T837" s="234"/>
      <c r="U837" s="201">
        <f t="shared" si="663"/>
        <v>0</v>
      </c>
      <c r="V837" s="235"/>
      <c r="W837" s="234">
        <v>500000</v>
      </c>
      <c r="X837" s="201">
        <f t="shared" si="664"/>
        <v>500000</v>
      </c>
      <c r="Y837" s="254"/>
      <c r="Z837" s="234"/>
      <c r="AA837" s="201">
        <f t="shared" si="665"/>
        <v>0</v>
      </c>
      <c r="AB837" s="235"/>
      <c r="AC837" s="234"/>
      <c r="AD837" s="201">
        <f t="shared" si="666"/>
        <v>0</v>
      </c>
      <c r="AE837" s="235"/>
      <c r="AF837" s="234"/>
      <c r="AG837" s="201">
        <f t="shared" si="667"/>
        <v>0</v>
      </c>
      <c r="AH837" s="235"/>
      <c r="AI837" s="229"/>
      <c r="AJ837" s="204">
        <f>SUM(I834:I842,L834:L842,O834:O842,R834:R842,U834:U842,X834:X842,AA834:AA842,AD834:AD842,AG834:AG842)</f>
        <v>1750000</v>
      </c>
    </row>
    <row r="838" spans="1:36">
      <c r="A838" s="359"/>
      <c r="B838" s="367"/>
      <c r="C838" s="361"/>
      <c r="D838" s="363"/>
      <c r="E838" s="365"/>
      <c r="F838" s="367"/>
      <c r="G838" s="222" t="s">
        <v>33</v>
      </c>
      <c r="H838" s="234"/>
      <c r="I838" s="201">
        <f t="shared" si="659"/>
        <v>0</v>
      </c>
      <c r="J838" s="235"/>
      <c r="K838" s="234"/>
      <c r="L838" s="201">
        <f t="shared" si="660"/>
        <v>0</v>
      </c>
      <c r="M838" s="235"/>
      <c r="N838" s="234"/>
      <c r="O838" s="201">
        <f t="shared" si="661"/>
        <v>0</v>
      </c>
      <c r="P838" s="235"/>
      <c r="Q838" s="234"/>
      <c r="R838" s="201">
        <f t="shared" si="662"/>
        <v>0</v>
      </c>
      <c r="S838" s="235"/>
      <c r="T838" s="234"/>
      <c r="U838" s="201">
        <f t="shared" si="663"/>
        <v>0</v>
      </c>
      <c r="V838" s="235"/>
      <c r="W838" s="234"/>
      <c r="X838" s="201">
        <f t="shared" si="664"/>
        <v>0</v>
      </c>
      <c r="Y838" s="254"/>
      <c r="Z838" s="234">
        <v>750000</v>
      </c>
      <c r="AA838" s="201">
        <f t="shared" si="665"/>
        <v>750000</v>
      </c>
      <c r="AB838" s="235"/>
      <c r="AC838" s="234"/>
      <c r="AD838" s="201">
        <f t="shared" si="666"/>
        <v>0</v>
      </c>
      <c r="AE838" s="235"/>
      <c r="AF838" s="234"/>
      <c r="AG838" s="201">
        <f t="shared" si="667"/>
        <v>0</v>
      </c>
      <c r="AH838" s="235"/>
      <c r="AI838" s="229"/>
      <c r="AJ838" s="205" t="s">
        <v>36</v>
      </c>
    </row>
    <row r="839" spans="1:36">
      <c r="A839" s="359"/>
      <c r="B839" s="367"/>
      <c r="C839" s="361"/>
      <c r="D839" s="363"/>
      <c r="E839" s="365"/>
      <c r="F839" s="367"/>
      <c r="G839" s="222" t="s">
        <v>34</v>
      </c>
      <c r="H839" s="234"/>
      <c r="I839" s="201">
        <f t="shared" si="659"/>
        <v>0</v>
      </c>
      <c r="J839" s="235"/>
      <c r="K839" s="234"/>
      <c r="L839" s="201">
        <f t="shared" si="660"/>
        <v>0</v>
      </c>
      <c r="M839" s="235"/>
      <c r="N839" s="234"/>
      <c r="O839" s="201">
        <f t="shared" si="661"/>
        <v>0</v>
      </c>
      <c r="P839" s="235"/>
      <c r="Q839" s="234"/>
      <c r="R839" s="201">
        <f t="shared" si="662"/>
        <v>0</v>
      </c>
      <c r="S839" s="235"/>
      <c r="T839" s="234"/>
      <c r="U839" s="201">
        <f t="shared" si="663"/>
        <v>0</v>
      </c>
      <c r="V839" s="235"/>
      <c r="W839" s="234"/>
      <c r="X839" s="201">
        <f t="shared" si="664"/>
        <v>0</v>
      </c>
      <c r="Y839" s="254"/>
      <c r="Z839" s="234"/>
      <c r="AA839" s="201">
        <f t="shared" si="665"/>
        <v>0</v>
      </c>
      <c r="AB839" s="235"/>
      <c r="AC839" s="234"/>
      <c r="AD839" s="201">
        <f t="shared" si="666"/>
        <v>0</v>
      </c>
      <c r="AE839" s="235"/>
      <c r="AF839" s="234">
        <v>500000</v>
      </c>
      <c r="AG839" s="201">
        <f t="shared" si="667"/>
        <v>500000</v>
      </c>
      <c r="AH839" s="235"/>
      <c r="AI839" s="229"/>
      <c r="AJ839" s="204">
        <f>SUM(J834:J842,M834:M842,P834:P842,S834:S842,V834:V842,Y834:Y842,AB834:AB842,AE834:AE842,AH834:AH842)</f>
        <v>250000</v>
      </c>
    </row>
    <row r="840" spans="1:36">
      <c r="A840" s="359"/>
      <c r="B840" s="367"/>
      <c r="C840" s="361"/>
      <c r="D840" s="363"/>
      <c r="E840" s="365"/>
      <c r="F840" s="367"/>
      <c r="G840" s="222" t="s">
        <v>35</v>
      </c>
      <c r="H840" s="234"/>
      <c r="I840" s="201">
        <f t="shared" si="659"/>
        <v>0</v>
      </c>
      <c r="J840" s="235"/>
      <c r="K840" s="234"/>
      <c r="L840" s="201">
        <f t="shared" si="660"/>
        <v>0</v>
      </c>
      <c r="M840" s="235"/>
      <c r="N840" s="234"/>
      <c r="O840" s="201">
        <f t="shared" si="661"/>
        <v>0</v>
      </c>
      <c r="P840" s="235"/>
      <c r="Q840" s="234"/>
      <c r="R840" s="201">
        <f t="shared" si="662"/>
        <v>0</v>
      </c>
      <c r="S840" s="235"/>
      <c r="T840" s="234"/>
      <c r="U840" s="201">
        <f t="shared" si="663"/>
        <v>0</v>
      </c>
      <c r="V840" s="235"/>
      <c r="W840" s="234"/>
      <c r="X840" s="201">
        <f t="shared" si="664"/>
        <v>0</v>
      </c>
      <c r="Y840" s="254"/>
      <c r="Z840" s="234"/>
      <c r="AA840" s="201">
        <f t="shared" si="665"/>
        <v>0</v>
      </c>
      <c r="AB840" s="235"/>
      <c r="AC840" s="234"/>
      <c r="AD840" s="201">
        <f t="shared" si="666"/>
        <v>0</v>
      </c>
      <c r="AE840" s="235"/>
      <c r="AF840" s="234"/>
      <c r="AG840" s="201">
        <f t="shared" si="667"/>
        <v>0</v>
      </c>
      <c r="AH840" s="235"/>
      <c r="AI840" s="229"/>
      <c r="AJ840" s="205" t="s">
        <v>40</v>
      </c>
    </row>
    <row r="841" spans="1:36">
      <c r="A841" s="359"/>
      <c r="B841" s="367"/>
      <c r="C841" s="361"/>
      <c r="D841" s="363"/>
      <c r="E841" s="365"/>
      <c r="F841" s="367"/>
      <c r="G841" s="222" t="s">
        <v>37</v>
      </c>
      <c r="H841" s="234"/>
      <c r="I841" s="201">
        <f t="shared" si="659"/>
        <v>0</v>
      </c>
      <c r="J841" s="235"/>
      <c r="K841" s="234"/>
      <c r="L841" s="201">
        <f t="shared" si="660"/>
        <v>0</v>
      </c>
      <c r="M841" s="235"/>
      <c r="N841" s="234"/>
      <c r="O841" s="201">
        <f t="shared" si="661"/>
        <v>0</v>
      </c>
      <c r="P841" s="235"/>
      <c r="Q841" s="234"/>
      <c r="R841" s="201">
        <f t="shared" si="662"/>
        <v>0</v>
      </c>
      <c r="S841" s="235"/>
      <c r="T841" s="234"/>
      <c r="U841" s="201">
        <f t="shared" si="663"/>
        <v>0</v>
      </c>
      <c r="V841" s="235"/>
      <c r="W841" s="234"/>
      <c r="X841" s="201">
        <f t="shared" si="664"/>
        <v>0</v>
      </c>
      <c r="Y841" s="254"/>
      <c r="Z841" s="234"/>
      <c r="AA841" s="201">
        <f t="shared" si="665"/>
        <v>0</v>
      </c>
      <c r="AB841" s="235"/>
      <c r="AC841" s="234"/>
      <c r="AD841" s="201">
        <f t="shared" si="666"/>
        <v>0</v>
      </c>
      <c r="AE841" s="235"/>
      <c r="AF841" s="234"/>
      <c r="AG841" s="201">
        <f t="shared" si="667"/>
        <v>0</v>
      </c>
      <c r="AH841" s="235"/>
      <c r="AI841" s="229"/>
      <c r="AJ841" s="206">
        <f>AJ839/AJ835</f>
        <v>0.125</v>
      </c>
    </row>
    <row r="842" spans="1:36" ht="15.75" thickBot="1">
      <c r="A842" s="360"/>
      <c r="B842" s="368"/>
      <c r="C842" s="362"/>
      <c r="D842" s="364"/>
      <c r="E842" s="366"/>
      <c r="F842" s="368"/>
      <c r="G842" s="223" t="s">
        <v>38</v>
      </c>
      <c r="H842" s="236"/>
      <c r="I842" s="207">
        <f t="shared" si="659"/>
        <v>0</v>
      </c>
      <c r="J842" s="237"/>
      <c r="K842" s="236"/>
      <c r="L842" s="207">
        <f t="shared" si="660"/>
        <v>0</v>
      </c>
      <c r="M842" s="237"/>
      <c r="N842" s="236"/>
      <c r="O842" s="207">
        <f t="shared" si="661"/>
        <v>0</v>
      </c>
      <c r="P842" s="237"/>
      <c r="Q842" s="236"/>
      <c r="R842" s="207">
        <f t="shared" si="662"/>
        <v>0</v>
      </c>
      <c r="S842" s="237"/>
      <c r="T842" s="236"/>
      <c r="U842" s="207">
        <f t="shared" si="663"/>
        <v>0</v>
      </c>
      <c r="V842" s="237"/>
      <c r="W842" s="236"/>
      <c r="X842" s="207">
        <f t="shared" si="664"/>
        <v>0</v>
      </c>
      <c r="Y842" s="255"/>
      <c r="Z842" s="236"/>
      <c r="AA842" s="207">
        <f t="shared" si="665"/>
        <v>0</v>
      </c>
      <c r="AB842" s="237"/>
      <c r="AC842" s="236"/>
      <c r="AD842" s="207">
        <f t="shared" si="666"/>
        <v>0</v>
      </c>
      <c r="AE842" s="237"/>
      <c r="AF842" s="236"/>
      <c r="AG842" s="207">
        <f t="shared" si="667"/>
        <v>0</v>
      </c>
      <c r="AH842" s="237"/>
      <c r="AI842" s="230"/>
      <c r="AJ842" s="208"/>
    </row>
    <row r="843" spans="1:36" ht="15" hidden="1" customHeight="1">
      <c r="A843" s="383" t="s">
        <v>17</v>
      </c>
      <c r="B843" s="384" t="s">
        <v>13</v>
      </c>
      <c r="C843" s="384" t="s">
        <v>14</v>
      </c>
      <c r="D843" s="384" t="s">
        <v>157</v>
      </c>
      <c r="E843" s="384" t="s">
        <v>16</v>
      </c>
      <c r="F843" s="381" t="s">
        <v>17</v>
      </c>
      <c r="G843" s="385" t="s">
        <v>18</v>
      </c>
      <c r="H843" s="386" t="s">
        <v>19</v>
      </c>
      <c r="I843" s="381" t="s">
        <v>20</v>
      </c>
      <c r="J843" s="382" t="s">
        <v>21</v>
      </c>
      <c r="K843" s="386" t="s">
        <v>19</v>
      </c>
      <c r="L843" s="381" t="s">
        <v>20</v>
      </c>
      <c r="M843" s="382" t="s">
        <v>21</v>
      </c>
      <c r="N843" s="386" t="s">
        <v>19</v>
      </c>
      <c r="O843" s="381" t="s">
        <v>20</v>
      </c>
      <c r="P843" s="382" t="s">
        <v>21</v>
      </c>
      <c r="Q843" s="386" t="s">
        <v>19</v>
      </c>
      <c r="R843" s="381" t="s">
        <v>20</v>
      </c>
      <c r="S843" s="382" t="s">
        <v>21</v>
      </c>
      <c r="T843" s="386" t="s">
        <v>19</v>
      </c>
      <c r="U843" s="381" t="s">
        <v>20</v>
      </c>
      <c r="V843" s="382" t="s">
        <v>21</v>
      </c>
      <c r="W843" s="386" t="s">
        <v>19</v>
      </c>
      <c r="X843" s="381" t="s">
        <v>20</v>
      </c>
      <c r="Y843" s="390" t="s">
        <v>21</v>
      </c>
      <c r="Z843" s="386" t="s">
        <v>19</v>
      </c>
      <c r="AA843" s="381" t="s">
        <v>20</v>
      </c>
      <c r="AB843" s="382" t="s">
        <v>21</v>
      </c>
      <c r="AC843" s="386" t="s">
        <v>19</v>
      </c>
      <c r="AD843" s="381" t="s">
        <v>20</v>
      </c>
      <c r="AE843" s="382" t="s">
        <v>21</v>
      </c>
      <c r="AF843" s="386" t="s">
        <v>19</v>
      </c>
      <c r="AG843" s="381" t="s">
        <v>20</v>
      </c>
      <c r="AH843" s="382" t="s">
        <v>21</v>
      </c>
      <c r="AI843" s="387" t="s">
        <v>19</v>
      </c>
      <c r="AJ843" s="388" t="s">
        <v>22</v>
      </c>
    </row>
    <row r="844" spans="1:36" ht="15" hidden="1" customHeight="1">
      <c r="A844" s="354"/>
      <c r="B844" s="356"/>
      <c r="C844" s="356"/>
      <c r="D844" s="356"/>
      <c r="E844" s="356"/>
      <c r="F844" s="348"/>
      <c r="G844" s="358"/>
      <c r="H844" s="352"/>
      <c r="I844" s="348"/>
      <c r="J844" s="350"/>
      <c r="K844" s="352"/>
      <c r="L844" s="348"/>
      <c r="M844" s="350"/>
      <c r="N844" s="352"/>
      <c r="O844" s="348"/>
      <c r="P844" s="350"/>
      <c r="Q844" s="352"/>
      <c r="R844" s="348"/>
      <c r="S844" s="350"/>
      <c r="T844" s="352"/>
      <c r="U844" s="348"/>
      <c r="V844" s="350"/>
      <c r="W844" s="352"/>
      <c r="X844" s="348"/>
      <c r="Y844" s="370"/>
      <c r="Z844" s="352"/>
      <c r="AA844" s="348"/>
      <c r="AB844" s="350"/>
      <c r="AC844" s="352"/>
      <c r="AD844" s="348"/>
      <c r="AE844" s="350"/>
      <c r="AF844" s="352"/>
      <c r="AG844" s="348"/>
      <c r="AH844" s="350"/>
      <c r="AI844" s="372"/>
      <c r="AJ844" s="380"/>
    </row>
    <row r="845" spans="1:36" ht="15" hidden="1" customHeight="1">
      <c r="A845" s="359" t="s">
        <v>208</v>
      </c>
      <c r="B845" s="367" t="s">
        <v>368</v>
      </c>
      <c r="C845" s="361">
        <v>1273</v>
      </c>
      <c r="D845" s="389">
        <v>506</v>
      </c>
      <c r="E845" s="365" t="s">
        <v>369</v>
      </c>
      <c r="F845" s="367" t="s">
        <v>208</v>
      </c>
      <c r="G845" s="222" t="s">
        <v>27</v>
      </c>
      <c r="H845" s="234"/>
      <c r="I845" s="201">
        <f t="shared" ref="I845:I856" si="668">H845-J845</f>
        <v>0</v>
      </c>
      <c r="J845" s="235"/>
      <c r="K845" s="234"/>
      <c r="L845" s="201">
        <f t="shared" ref="L845:L856" si="669">K845-M845</f>
        <v>0</v>
      </c>
      <c r="M845" s="235"/>
      <c r="N845" s="234"/>
      <c r="O845" s="201">
        <f t="shared" ref="O845:O856" si="670">N845-P845</f>
        <v>0</v>
      </c>
      <c r="P845" s="235"/>
      <c r="Q845" s="234"/>
      <c r="R845" s="201">
        <f t="shared" ref="R845:R856" si="671">Q845-S845</f>
        <v>0</v>
      </c>
      <c r="S845" s="235"/>
      <c r="T845" s="234"/>
      <c r="U845" s="201">
        <f t="shared" ref="U845:U856" si="672">T845-V845</f>
        <v>0</v>
      </c>
      <c r="V845" s="235"/>
      <c r="W845" s="234"/>
      <c r="X845" s="201">
        <f t="shared" ref="X845:X856" si="673">W845-Y845</f>
        <v>0</v>
      </c>
      <c r="Y845" s="254"/>
      <c r="Z845" s="234"/>
      <c r="AA845" s="201">
        <f t="shared" ref="AA845:AA856" si="674">Z845-AB845</f>
        <v>0</v>
      </c>
      <c r="AB845" s="235"/>
      <c r="AC845" s="234"/>
      <c r="AD845" s="201">
        <f t="shared" ref="AD845:AD856" si="675">AC845-AE845</f>
        <v>0</v>
      </c>
      <c r="AE845" s="235"/>
      <c r="AF845" s="234"/>
      <c r="AG845" s="201">
        <f t="shared" ref="AG845:AG856" si="676">AF845-AH845</f>
        <v>0</v>
      </c>
      <c r="AH845" s="235"/>
      <c r="AI845" s="229"/>
      <c r="AJ845" s="209" t="s">
        <v>28</v>
      </c>
    </row>
    <row r="846" spans="1:36" ht="14.45" hidden="1" customHeight="1">
      <c r="A846" s="359"/>
      <c r="B846" s="367"/>
      <c r="C846" s="361"/>
      <c r="D846" s="389"/>
      <c r="E846" s="365"/>
      <c r="F846" s="367"/>
      <c r="G846" s="222" t="s">
        <v>29</v>
      </c>
      <c r="H846" s="234"/>
      <c r="I846" s="201">
        <f t="shared" si="668"/>
        <v>0</v>
      </c>
      <c r="J846" s="235"/>
      <c r="K846" s="234"/>
      <c r="L846" s="201">
        <f t="shared" si="669"/>
        <v>0</v>
      </c>
      <c r="M846" s="235"/>
      <c r="N846" s="234"/>
      <c r="O846" s="201">
        <f t="shared" si="670"/>
        <v>0</v>
      </c>
      <c r="P846" s="235"/>
      <c r="Q846" s="234"/>
      <c r="R846" s="201">
        <f t="shared" si="671"/>
        <v>0</v>
      </c>
      <c r="S846" s="235"/>
      <c r="T846" s="234"/>
      <c r="U846" s="201">
        <f t="shared" si="672"/>
        <v>0</v>
      </c>
      <c r="V846" s="235"/>
      <c r="W846" s="234"/>
      <c r="X846" s="201">
        <f t="shared" si="673"/>
        <v>0</v>
      </c>
      <c r="Y846" s="254"/>
      <c r="Z846" s="234"/>
      <c r="AA846" s="201">
        <f t="shared" si="674"/>
        <v>0</v>
      </c>
      <c r="AB846" s="235"/>
      <c r="AC846" s="234"/>
      <c r="AD846" s="201">
        <f t="shared" si="675"/>
        <v>0</v>
      </c>
      <c r="AE846" s="235"/>
      <c r="AF846" s="234"/>
      <c r="AG846" s="201">
        <f t="shared" si="676"/>
        <v>0</v>
      </c>
      <c r="AH846" s="235"/>
      <c r="AI846" s="229"/>
      <c r="AJ846" s="391" t="e">
        <f>SUM(H845:H856,K845:K856,N845:N856,Q845:Q856,T845:T856,AI845:AI856)+SUM(#REF!,#REF!,#REF!,#REF!,#REF!,#REF!,#REF!,#REF!,#REF!,#REF!,#REF!,#REF!,#REF!,#REF!,#REF!,#REF!,#REF!,#REF!,#REF!,#REF!)</f>
        <v>#REF!</v>
      </c>
    </row>
    <row r="847" spans="1:36" ht="14.45" hidden="1" customHeight="1">
      <c r="A847" s="359"/>
      <c r="B847" s="367"/>
      <c r="C847" s="361"/>
      <c r="D847" s="389"/>
      <c r="E847" s="365"/>
      <c r="F847" s="367"/>
      <c r="G847" s="222" t="s">
        <v>30</v>
      </c>
      <c r="H847" s="234"/>
      <c r="I847" s="201">
        <f t="shared" si="668"/>
        <v>0</v>
      </c>
      <c r="J847" s="235"/>
      <c r="K847" s="234"/>
      <c r="L847" s="201">
        <f t="shared" si="669"/>
        <v>0</v>
      </c>
      <c r="M847" s="235"/>
      <c r="N847" s="234"/>
      <c r="O847" s="201">
        <f t="shared" si="670"/>
        <v>0</v>
      </c>
      <c r="P847" s="235"/>
      <c r="Q847" s="234"/>
      <c r="R847" s="201">
        <f t="shared" si="671"/>
        <v>0</v>
      </c>
      <c r="S847" s="235"/>
      <c r="T847" s="234"/>
      <c r="U847" s="201">
        <f t="shared" si="672"/>
        <v>0</v>
      </c>
      <c r="V847" s="235"/>
      <c r="W847" s="234"/>
      <c r="X847" s="201">
        <f t="shared" si="673"/>
        <v>0</v>
      </c>
      <c r="Y847" s="254"/>
      <c r="Z847" s="234"/>
      <c r="AA847" s="201">
        <f t="shared" si="674"/>
        <v>0</v>
      </c>
      <c r="AB847" s="235"/>
      <c r="AC847" s="234"/>
      <c r="AD847" s="201">
        <f t="shared" si="675"/>
        <v>0</v>
      </c>
      <c r="AE847" s="235"/>
      <c r="AF847" s="234"/>
      <c r="AG847" s="201">
        <f t="shared" si="676"/>
        <v>0</v>
      </c>
      <c r="AH847" s="235"/>
      <c r="AI847" s="229"/>
      <c r="AJ847" s="391"/>
    </row>
    <row r="848" spans="1:36" ht="14.45" hidden="1" customHeight="1">
      <c r="A848" s="359"/>
      <c r="B848" s="367"/>
      <c r="C848" s="361"/>
      <c r="D848" s="389"/>
      <c r="E848" s="365"/>
      <c r="F848" s="367"/>
      <c r="G848" s="222" t="s">
        <v>31</v>
      </c>
      <c r="H848" s="234"/>
      <c r="I848" s="201">
        <f t="shared" si="668"/>
        <v>0</v>
      </c>
      <c r="J848" s="235"/>
      <c r="K848" s="234"/>
      <c r="L848" s="201">
        <f t="shared" si="669"/>
        <v>0</v>
      </c>
      <c r="M848" s="235"/>
      <c r="N848" s="234"/>
      <c r="O848" s="201">
        <f t="shared" si="670"/>
        <v>0</v>
      </c>
      <c r="P848" s="235"/>
      <c r="Q848" s="234"/>
      <c r="R848" s="201">
        <f t="shared" si="671"/>
        <v>0</v>
      </c>
      <c r="S848" s="235"/>
      <c r="T848" s="234"/>
      <c r="U848" s="201">
        <f t="shared" si="672"/>
        <v>0</v>
      </c>
      <c r="V848" s="235"/>
      <c r="W848" s="234"/>
      <c r="X848" s="201">
        <f t="shared" si="673"/>
        <v>0</v>
      </c>
      <c r="Y848" s="254"/>
      <c r="Z848" s="234"/>
      <c r="AA848" s="201">
        <f t="shared" si="674"/>
        <v>0</v>
      </c>
      <c r="AB848" s="235"/>
      <c r="AC848" s="234"/>
      <c r="AD848" s="201">
        <f t="shared" si="675"/>
        <v>0</v>
      </c>
      <c r="AE848" s="235"/>
      <c r="AF848" s="234"/>
      <c r="AG848" s="201">
        <f t="shared" si="676"/>
        <v>0</v>
      </c>
      <c r="AH848" s="235"/>
      <c r="AI848" s="229"/>
      <c r="AJ848" s="211" t="s">
        <v>32</v>
      </c>
    </row>
    <row r="849" spans="1:36" ht="14.45" hidden="1" customHeight="1">
      <c r="A849" s="359"/>
      <c r="B849" s="367"/>
      <c r="C849" s="361"/>
      <c r="D849" s="389"/>
      <c r="E849" s="365"/>
      <c r="F849" s="367"/>
      <c r="G849" s="222" t="s">
        <v>33</v>
      </c>
      <c r="H849" s="234"/>
      <c r="I849" s="201">
        <f t="shared" si="668"/>
        <v>0</v>
      </c>
      <c r="J849" s="235"/>
      <c r="K849" s="234"/>
      <c r="L849" s="201">
        <f t="shared" si="669"/>
        <v>0</v>
      </c>
      <c r="M849" s="235"/>
      <c r="N849" s="234"/>
      <c r="O849" s="201">
        <f t="shared" si="670"/>
        <v>0</v>
      </c>
      <c r="P849" s="235"/>
      <c r="Q849" s="234"/>
      <c r="R849" s="201">
        <f t="shared" si="671"/>
        <v>0</v>
      </c>
      <c r="S849" s="235"/>
      <c r="T849" s="234"/>
      <c r="U849" s="201">
        <f t="shared" si="672"/>
        <v>0</v>
      </c>
      <c r="V849" s="235"/>
      <c r="W849" s="234"/>
      <c r="X849" s="201">
        <f t="shared" si="673"/>
        <v>0</v>
      </c>
      <c r="Y849" s="254"/>
      <c r="Z849" s="234"/>
      <c r="AA849" s="201">
        <f t="shared" si="674"/>
        <v>0</v>
      </c>
      <c r="AB849" s="235"/>
      <c r="AC849" s="234"/>
      <c r="AD849" s="201">
        <f t="shared" si="675"/>
        <v>0</v>
      </c>
      <c r="AE849" s="235"/>
      <c r="AF849" s="234"/>
      <c r="AG849" s="201">
        <f t="shared" si="676"/>
        <v>0</v>
      </c>
      <c r="AH849" s="235"/>
      <c r="AI849" s="229"/>
      <c r="AJ849" s="391">
        <f>SUM(I845:I856,L845:L856,O845:O856,R845:R856,U845:U856)</f>
        <v>0</v>
      </c>
    </row>
    <row r="850" spans="1:36" ht="14.45" hidden="1" customHeight="1">
      <c r="A850" s="359"/>
      <c r="B850" s="367"/>
      <c r="C850" s="361"/>
      <c r="D850" s="389"/>
      <c r="E850" s="365"/>
      <c r="F850" s="367"/>
      <c r="G850" s="222" t="s">
        <v>34</v>
      </c>
      <c r="H850" s="234"/>
      <c r="I850" s="201">
        <f t="shared" si="668"/>
        <v>0</v>
      </c>
      <c r="J850" s="235"/>
      <c r="K850" s="234"/>
      <c r="L850" s="201">
        <f t="shared" si="669"/>
        <v>0</v>
      </c>
      <c r="M850" s="235"/>
      <c r="N850" s="234"/>
      <c r="O850" s="201">
        <f t="shared" si="670"/>
        <v>0</v>
      </c>
      <c r="P850" s="235"/>
      <c r="Q850" s="234"/>
      <c r="R850" s="201">
        <f t="shared" si="671"/>
        <v>0</v>
      </c>
      <c r="S850" s="235"/>
      <c r="T850" s="234"/>
      <c r="U850" s="201">
        <f t="shared" si="672"/>
        <v>0</v>
      </c>
      <c r="V850" s="235"/>
      <c r="W850" s="234"/>
      <c r="X850" s="201">
        <f t="shared" si="673"/>
        <v>0</v>
      </c>
      <c r="Y850" s="254"/>
      <c r="Z850" s="234"/>
      <c r="AA850" s="201">
        <f t="shared" si="674"/>
        <v>0</v>
      </c>
      <c r="AB850" s="235"/>
      <c r="AC850" s="234"/>
      <c r="AD850" s="201">
        <f t="shared" si="675"/>
        <v>0</v>
      </c>
      <c r="AE850" s="235"/>
      <c r="AF850" s="234"/>
      <c r="AG850" s="201">
        <f t="shared" si="676"/>
        <v>0</v>
      </c>
      <c r="AH850" s="235"/>
      <c r="AI850" s="229"/>
      <c r="AJ850" s="391"/>
    </row>
    <row r="851" spans="1:36" ht="14.45" hidden="1" customHeight="1">
      <c r="A851" s="359"/>
      <c r="B851" s="367"/>
      <c r="C851" s="361"/>
      <c r="D851" s="389"/>
      <c r="E851" s="365"/>
      <c r="F851" s="367"/>
      <c r="G851" s="222" t="s">
        <v>35</v>
      </c>
      <c r="H851" s="234"/>
      <c r="I851" s="201">
        <f t="shared" si="668"/>
        <v>0</v>
      </c>
      <c r="J851" s="235"/>
      <c r="K851" s="234"/>
      <c r="L851" s="201">
        <f t="shared" si="669"/>
        <v>0</v>
      </c>
      <c r="M851" s="235"/>
      <c r="N851" s="234"/>
      <c r="O851" s="201">
        <f t="shared" si="670"/>
        <v>0</v>
      </c>
      <c r="P851" s="235"/>
      <c r="Q851" s="234"/>
      <c r="R851" s="201">
        <f t="shared" si="671"/>
        <v>0</v>
      </c>
      <c r="S851" s="235"/>
      <c r="T851" s="234"/>
      <c r="U851" s="201">
        <f t="shared" si="672"/>
        <v>0</v>
      </c>
      <c r="V851" s="235"/>
      <c r="W851" s="234"/>
      <c r="X851" s="201">
        <f t="shared" si="673"/>
        <v>0</v>
      </c>
      <c r="Y851" s="254"/>
      <c r="Z851" s="234"/>
      <c r="AA851" s="201">
        <f t="shared" si="674"/>
        <v>0</v>
      </c>
      <c r="AB851" s="235"/>
      <c r="AC851" s="234"/>
      <c r="AD851" s="201">
        <f t="shared" si="675"/>
        <v>0</v>
      </c>
      <c r="AE851" s="235"/>
      <c r="AF851" s="234"/>
      <c r="AG851" s="201">
        <f t="shared" si="676"/>
        <v>0</v>
      </c>
      <c r="AH851" s="235"/>
      <c r="AI851" s="229"/>
      <c r="AJ851" s="211" t="s">
        <v>36</v>
      </c>
    </row>
    <row r="852" spans="1:36" ht="14.45" hidden="1" customHeight="1">
      <c r="A852" s="359"/>
      <c r="B852" s="367"/>
      <c r="C852" s="361"/>
      <c r="D852" s="389"/>
      <c r="E852" s="365"/>
      <c r="F852" s="367"/>
      <c r="G852" s="222" t="s">
        <v>37</v>
      </c>
      <c r="H852" s="234"/>
      <c r="I852" s="201">
        <f t="shared" si="668"/>
        <v>0</v>
      </c>
      <c r="J852" s="235"/>
      <c r="K852" s="234"/>
      <c r="L852" s="201">
        <f t="shared" si="669"/>
        <v>0</v>
      </c>
      <c r="M852" s="235"/>
      <c r="N852" s="234"/>
      <c r="O852" s="201">
        <f t="shared" si="670"/>
        <v>0</v>
      </c>
      <c r="P852" s="235"/>
      <c r="Q852" s="234"/>
      <c r="R852" s="201">
        <f t="shared" si="671"/>
        <v>0</v>
      </c>
      <c r="S852" s="235"/>
      <c r="T852" s="234"/>
      <c r="U852" s="201">
        <f t="shared" si="672"/>
        <v>0</v>
      </c>
      <c r="V852" s="235"/>
      <c r="W852" s="234"/>
      <c r="X852" s="201">
        <f t="shared" si="673"/>
        <v>0</v>
      </c>
      <c r="Y852" s="254"/>
      <c r="Z852" s="234"/>
      <c r="AA852" s="201">
        <f t="shared" si="674"/>
        <v>0</v>
      </c>
      <c r="AB852" s="235"/>
      <c r="AC852" s="234"/>
      <c r="AD852" s="201">
        <f t="shared" si="675"/>
        <v>0</v>
      </c>
      <c r="AE852" s="235"/>
      <c r="AF852" s="234"/>
      <c r="AG852" s="201">
        <f t="shared" si="676"/>
        <v>0</v>
      </c>
      <c r="AH852" s="235"/>
      <c r="AI852" s="229"/>
      <c r="AJ852" s="391" t="e">
        <f>SUM(J845:J856,M845:M856,P845:P856,S845:S856,V845:V856)+SUM(#REF!,#REF!,#REF!,#REF!,#REF!,#REF!,#REF!,#REF!,#REF!,#REF!,#REF!,#REF!,#REF!,#REF!,#REF!,#REF!,#REF!,#REF!)</f>
        <v>#REF!</v>
      </c>
    </row>
    <row r="853" spans="1:36" ht="14.45" hidden="1" customHeight="1">
      <c r="A853" s="359"/>
      <c r="B853" s="367"/>
      <c r="C853" s="361"/>
      <c r="D853" s="389"/>
      <c r="E853" s="365"/>
      <c r="F853" s="367"/>
      <c r="G853" s="222" t="s">
        <v>38</v>
      </c>
      <c r="H853" s="234"/>
      <c r="I853" s="201">
        <f t="shared" si="668"/>
        <v>0</v>
      </c>
      <c r="J853" s="235"/>
      <c r="K853" s="234"/>
      <c r="L853" s="201">
        <f t="shared" si="669"/>
        <v>0</v>
      </c>
      <c r="M853" s="235"/>
      <c r="N853" s="234"/>
      <c r="O853" s="201">
        <f t="shared" si="670"/>
        <v>0</v>
      </c>
      <c r="P853" s="235"/>
      <c r="Q853" s="234"/>
      <c r="R853" s="201">
        <f t="shared" si="671"/>
        <v>0</v>
      </c>
      <c r="S853" s="235"/>
      <c r="T853" s="234"/>
      <c r="U853" s="201">
        <f t="shared" si="672"/>
        <v>0</v>
      </c>
      <c r="V853" s="235"/>
      <c r="W853" s="234"/>
      <c r="X853" s="201">
        <f t="shared" si="673"/>
        <v>0</v>
      </c>
      <c r="Y853" s="254"/>
      <c r="Z853" s="234"/>
      <c r="AA853" s="201">
        <f t="shared" si="674"/>
        <v>0</v>
      </c>
      <c r="AB853" s="235"/>
      <c r="AC853" s="234"/>
      <c r="AD853" s="201">
        <f t="shared" si="675"/>
        <v>0</v>
      </c>
      <c r="AE853" s="235"/>
      <c r="AF853" s="234"/>
      <c r="AG853" s="201">
        <f t="shared" si="676"/>
        <v>0</v>
      </c>
      <c r="AH853" s="235"/>
      <c r="AI853" s="229"/>
      <c r="AJ853" s="391"/>
    </row>
    <row r="854" spans="1:36" ht="14.45" hidden="1" customHeight="1">
      <c r="A854" s="359"/>
      <c r="B854" s="367"/>
      <c r="C854" s="361"/>
      <c r="D854" s="389"/>
      <c r="E854" s="365"/>
      <c r="F854" s="367"/>
      <c r="G854" s="222" t="s">
        <v>39</v>
      </c>
      <c r="H854" s="234"/>
      <c r="I854" s="201">
        <f t="shared" si="668"/>
        <v>0</v>
      </c>
      <c r="J854" s="235"/>
      <c r="K854" s="234"/>
      <c r="L854" s="201">
        <f t="shared" si="669"/>
        <v>0</v>
      </c>
      <c r="M854" s="235"/>
      <c r="N854" s="234"/>
      <c r="O854" s="201">
        <f t="shared" si="670"/>
        <v>0</v>
      </c>
      <c r="P854" s="235"/>
      <c r="Q854" s="234"/>
      <c r="R854" s="201">
        <f t="shared" si="671"/>
        <v>0</v>
      </c>
      <c r="S854" s="235"/>
      <c r="T854" s="234"/>
      <c r="U854" s="201">
        <f t="shared" si="672"/>
        <v>0</v>
      </c>
      <c r="V854" s="235"/>
      <c r="W854" s="234"/>
      <c r="X854" s="201">
        <f t="shared" si="673"/>
        <v>0</v>
      </c>
      <c r="Y854" s="254"/>
      <c r="Z854" s="234"/>
      <c r="AA854" s="201">
        <f t="shared" si="674"/>
        <v>0</v>
      </c>
      <c r="AB854" s="235"/>
      <c r="AC854" s="234"/>
      <c r="AD854" s="201">
        <f t="shared" si="675"/>
        <v>0</v>
      </c>
      <c r="AE854" s="235"/>
      <c r="AF854" s="234"/>
      <c r="AG854" s="201">
        <f t="shared" si="676"/>
        <v>0</v>
      </c>
      <c r="AH854" s="235"/>
      <c r="AI854" s="229"/>
      <c r="AJ854" s="211" t="s">
        <v>40</v>
      </c>
    </row>
    <row r="855" spans="1:36" ht="14.45" hidden="1" customHeight="1">
      <c r="A855" s="359"/>
      <c r="B855" s="367"/>
      <c r="C855" s="361"/>
      <c r="D855" s="389"/>
      <c r="E855" s="365"/>
      <c r="F855" s="367"/>
      <c r="G855" s="222" t="s">
        <v>41</v>
      </c>
      <c r="H855" s="234"/>
      <c r="I855" s="201">
        <f t="shared" si="668"/>
        <v>0</v>
      </c>
      <c r="J855" s="235"/>
      <c r="K855" s="234"/>
      <c r="L855" s="201">
        <f t="shared" si="669"/>
        <v>0</v>
      </c>
      <c r="M855" s="235"/>
      <c r="N855" s="234"/>
      <c r="O855" s="201">
        <f t="shared" si="670"/>
        <v>0</v>
      </c>
      <c r="P855" s="235"/>
      <c r="Q855" s="234"/>
      <c r="R855" s="201">
        <f t="shared" si="671"/>
        <v>0</v>
      </c>
      <c r="S855" s="235"/>
      <c r="T855" s="234"/>
      <c r="U855" s="201">
        <f t="shared" si="672"/>
        <v>0</v>
      </c>
      <c r="V855" s="235"/>
      <c r="W855" s="234"/>
      <c r="X855" s="201">
        <f t="shared" si="673"/>
        <v>0</v>
      </c>
      <c r="Y855" s="254"/>
      <c r="Z855" s="234"/>
      <c r="AA855" s="201">
        <f t="shared" si="674"/>
        <v>0</v>
      </c>
      <c r="AB855" s="235"/>
      <c r="AC855" s="234"/>
      <c r="AD855" s="201">
        <f t="shared" si="675"/>
        <v>0</v>
      </c>
      <c r="AE855" s="235"/>
      <c r="AF855" s="234"/>
      <c r="AG855" s="201">
        <f t="shared" si="676"/>
        <v>0</v>
      </c>
      <c r="AH855" s="235"/>
      <c r="AI855" s="229"/>
      <c r="AJ855" s="393" t="e">
        <f>AJ852/AJ846</f>
        <v>#REF!</v>
      </c>
    </row>
    <row r="856" spans="1:36" ht="15" hidden="1" customHeight="1">
      <c r="A856" s="359"/>
      <c r="B856" s="367"/>
      <c r="C856" s="361"/>
      <c r="D856" s="389"/>
      <c r="E856" s="365"/>
      <c r="F856" s="367"/>
      <c r="G856" s="222" t="s">
        <v>42</v>
      </c>
      <c r="H856" s="234"/>
      <c r="I856" s="201">
        <f t="shared" si="668"/>
        <v>0</v>
      </c>
      <c r="J856" s="235"/>
      <c r="K856" s="234"/>
      <c r="L856" s="201">
        <f t="shared" si="669"/>
        <v>0</v>
      </c>
      <c r="M856" s="235"/>
      <c r="N856" s="234"/>
      <c r="O856" s="201">
        <f t="shared" si="670"/>
        <v>0</v>
      </c>
      <c r="P856" s="235"/>
      <c r="Q856" s="234"/>
      <c r="R856" s="201">
        <f t="shared" si="671"/>
        <v>0</v>
      </c>
      <c r="S856" s="235"/>
      <c r="T856" s="234"/>
      <c r="U856" s="201">
        <f t="shared" si="672"/>
        <v>0</v>
      </c>
      <c r="V856" s="235"/>
      <c r="W856" s="234"/>
      <c r="X856" s="201">
        <f t="shared" si="673"/>
        <v>0</v>
      </c>
      <c r="Y856" s="254"/>
      <c r="Z856" s="234"/>
      <c r="AA856" s="201">
        <f t="shared" si="674"/>
        <v>0</v>
      </c>
      <c r="AB856" s="235"/>
      <c r="AC856" s="234"/>
      <c r="AD856" s="201">
        <f t="shared" si="675"/>
        <v>0</v>
      </c>
      <c r="AE856" s="235"/>
      <c r="AF856" s="234"/>
      <c r="AG856" s="201">
        <f t="shared" si="676"/>
        <v>0</v>
      </c>
      <c r="AH856" s="235"/>
      <c r="AI856" s="229"/>
      <c r="AJ856" s="393"/>
    </row>
    <row r="857" spans="1:36" ht="15" hidden="1" customHeight="1">
      <c r="A857" s="354" t="s">
        <v>17</v>
      </c>
      <c r="B857" s="356" t="s">
        <v>13</v>
      </c>
      <c r="C857" s="356" t="s">
        <v>14</v>
      </c>
      <c r="D857" s="356" t="s">
        <v>157</v>
      </c>
      <c r="E857" s="356" t="s">
        <v>16</v>
      </c>
      <c r="F857" s="348" t="s">
        <v>17</v>
      </c>
      <c r="G857" s="358" t="s">
        <v>18</v>
      </c>
      <c r="H857" s="352" t="s">
        <v>19</v>
      </c>
      <c r="I857" s="348" t="s">
        <v>20</v>
      </c>
      <c r="J857" s="350" t="s">
        <v>21</v>
      </c>
      <c r="K857" s="352" t="s">
        <v>19</v>
      </c>
      <c r="L857" s="348" t="s">
        <v>20</v>
      </c>
      <c r="M857" s="350" t="s">
        <v>21</v>
      </c>
      <c r="N857" s="352" t="s">
        <v>19</v>
      </c>
      <c r="O857" s="348" t="s">
        <v>20</v>
      </c>
      <c r="P857" s="350" t="s">
        <v>21</v>
      </c>
      <c r="Q857" s="352" t="s">
        <v>19</v>
      </c>
      <c r="R857" s="348" t="s">
        <v>20</v>
      </c>
      <c r="S857" s="350" t="s">
        <v>21</v>
      </c>
      <c r="T857" s="352" t="s">
        <v>19</v>
      </c>
      <c r="U857" s="348" t="s">
        <v>20</v>
      </c>
      <c r="V857" s="350" t="s">
        <v>21</v>
      </c>
      <c r="W857" s="352" t="s">
        <v>19</v>
      </c>
      <c r="X857" s="348" t="s">
        <v>20</v>
      </c>
      <c r="Y857" s="370" t="s">
        <v>21</v>
      </c>
      <c r="Z857" s="352" t="s">
        <v>19</v>
      </c>
      <c r="AA857" s="348" t="s">
        <v>20</v>
      </c>
      <c r="AB857" s="350" t="s">
        <v>21</v>
      </c>
      <c r="AC857" s="352" t="s">
        <v>19</v>
      </c>
      <c r="AD857" s="348" t="s">
        <v>20</v>
      </c>
      <c r="AE857" s="350" t="s">
        <v>21</v>
      </c>
      <c r="AF857" s="352" t="s">
        <v>19</v>
      </c>
      <c r="AG857" s="348" t="s">
        <v>20</v>
      </c>
      <c r="AH857" s="350" t="s">
        <v>21</v>
      </c>
      <c r="AI857" s="372" t="s">
        <v>19</v>
      </c>
      <c r="AJ857" s="380" t="s">
        <v>22</v>
      </c>
    </row>
    <row r="858" spans="1:36" ht="15" hidden="1" customHeight="1">
      <c r="A858" s="354"/>
      <c r="B858" s="356"/>
      <c r="C858" s="356"/>
      <c r="D858" s="356"/>
      <c r="E858" s="356"/>
      <c r="F858" s="348"/>
      <c r="G858" s="358"/>
      <c r="H858" s="352"/>
      <c r="I858" s="348"/>
      <c r="J858" s="350"/>
      <c r="K858" s="352"/>
      <c r="L858" s="348"/>
      <c r="M858" s="350"/>
      <c r="N858" s="352"/>
      <c r="O858" s="348"/>
      <c r="P858" s="350"/>
      <c r="Q858" s="352"/>
      <c r="R858" s="348"/>
      <c r="S858" s="350"/>
      <c r="T858" s="352"/>
      <c r="U858" s="348"/>
      <c r="V858" s="350"/>
      <c r="W858" s="352"/>
      <c r="X858" s="348"/>
      <c r="Y858" s="370"/>
      <c r="Z858" s="352"/>
      <c r="AA858" s="348"/>
      <c r="AB858" s="350"/>
      <c r="AC858" s="352"/>
      <c r="AD858" s="348"/>
      <c r="AE858" s="350"/>
      <c r="AF858" s="352"/>
      <c r="AG858" s="348"/>
      <c r="AH858" s="350"/>
      <c r="AI858" s="372"/>
      <c r="AJ858" s="380"/>
    </row>
    <row r="859" spans="1:36" ht="15" hidden="1" customHeight="1">
      <c r="A859" s="359" t="s">
        <v>370</v>
      </c>
      <c r="B859" s="367" t="s">
        <v>371</v>
      </c>
      <c r="C859" s="361">
        <v>2540</v>
      </c>
      <c r="D859" s="389"/>
      <c r="E859" s="365" t="s">
        <v>372</v>
      </c>
      <c r="F859" s="367" t="s">
        <v>370</v>
      </c>
      <c r="G859" s="222" t="s">
        <v>27</v>
      </c>
      <c r="H859" s="234"/>
      <c r="I859" s="201">
        <f t="shared" ref="I859:I870" si="677">H859-J859</f>
        <v>0</v>
      </c>
      <c r="J859" s="235"/>
      <c r="K859" s="234"/>
      <c r="L859" s="201">
        <f t="shared" ref="L859:L870" si="678">K859-M859</f>
        <v>0</v>
      </c>
      <c r="M859" s="235"/>
      <c r="N859" s="234"/>
      <c r="O859" s="201">
        <f t="shared" ref="O859:O870" si="679">N859-P859</f>
        <v>0</v>
      </c>
      <c r="P859" s="235"/>
      <c r="Q859" s="234"/>
      <c r="R859" s="201">
        <f>Q859-S859</f>
        <v>0</v>
      </c>
      <c r="S859" s="235"/>
      <c r="T859" s="234"/>
      <c r="U859" s="201">
        <f t="shared" ref="U859:U870" si="680">T859-V859</f>
        <v>0</v>
      </c>
      <c r="V859" s="235"/>
      <c r="W859" s="234"/>
      <c r="X859" s="201">
        <f t="shared" ref="X859:X870" si="681">W859-Y859</f>
        <v>0</v>
      </c>
      <c r="Y859" s="254"/>
      <c r="Z859" s="234"/>
      <c r="AA859" s="201">
        <f t="shared" ref="AA859:AA870" si="682">Z859-AB859</f>
        <v>0</v>
      </c>
      <c r="AB859" s="235"/>
      <c r="AC859" s="234"/>
      <c r="AD859" s="201">
        <f t="shared" ref="AD859:AD870" si="683">AC859-AE859</f>
        <v>0</v>
      </c>
      <c r="AE859" s="235"/>
      <c r="AF859" s="234"/>
      <c r="AG859" s="201">
        <f t="shared" ref="AG859:AG870" si="684">AF859-AH859</f>
        <v>0</v>
      </c>
      <c r="AH859" s="235"/>
      <c r="AI859" s="229"/>
      <c r="AJ859" s="209" t="s">
        <v>28</v>
      </c>
    </row>
    <row r="860" spans="1:36" ht="14.45" hidden="1" customHeight="1">
      <c r="A860" s="359"/>
      <c r="B860" s="367"/>
      <c r="C860" s="361"/>
      <c r="D860" s="389"/>
      <c r="E860" s="365"/>
      <c r="F860" s="367"/>
      <c r="G860" s="222" t="s">
        <v>29</v>
      </c>
      <c r="H860" s="234"/>
      <c r="I860" s="201">
        <f t="shared" si="677"/>
        <v>0</v>
      </c>
      <c r="J860" s="235"/>
      <c r="K860" s="234"/>
      <c r="L860" s="201">
        <f t="shared" si="678"/>
        <v>0</v>
      </c>
      <c r="M860" s="235"/>
      <c r="N860" s="234"/>
      <c r="O860" s="201">
        <f t="shared" si="679"/>
        <v>0</v>
      </c>
      <c r="P860" s="235"/>
      <c r="Q860" s="234"/>
      <c r="R860" s="201">
        <v>0</v>
      </c>
      <c r="S860" s="235"/>
      <c r="T860" s="234"/>
      <c r="U860" s="201">
        <f t="shared" si="680"/>
        <v>0</v>
      </c>
      <c r="V860" s="235"/>
      <c r="W860" s="234"/>
      <c r="X860" s="201">
        <f t="shared" si="681"/>
        <v>0</v>
      </c>
      <c r="Y860" s="254"/>
      <c r="Z860" s="234"/>
      <c r="AA860" s="201">
        <f t="shared" si="682"/>
        <v>0</v>
      </c>
      <c r="AB860" s="235"/>
      <c r="AC860" s="234"/>
      <c r="AD860" s="201">
        <f t="shared" si="683"/>
        <v>0</v>
      </c>
      <c r="AE860" s="235"/>
      <c r="AF860" s="234"/>
      <c r="AG860" s="201">
        <f t="shared" si="684"/>
        <v>0</v>
      </c>
      <c r="AH860" s="235"/>
      <c r="AI860" s="229"/>
      <c r="AJ860" s="391" t="e">
        <f>SUM(H859:H870,K859:K870,N859:N870,Q859:Q870,T859:T870,AI859:AI870)+SUM(#REF!,#REF!,#REF!,#REF!,#REF!,#REF!,#REF!,#REF!,#REF!,#REF!,#REF!,#REF!,#REF!,#REF!,#REF!,#REF!,#REF!,#REF!,#REF!,#REF!)</f>
        <v>#REF!</v>
      </c>
    </row>
    <row r="861" spans="1:36" ht="14.45" hidden="1" customHeight="1">
      <c r="A861" s="359"/>
      <c r="B861" s="367"/>
      <c r="C861" s="361"/>
      <c r="D861" s="389"/>
      <c r="E861" s="365"/>
      <c r="F861" s="367"/>
      <c r="G861" s="222" t="s">
        <v>30</v>
      </c>
      <c r="H861" s="234"/>
      <c r="I861" s="201">
        <f t="shared" si="677"/>
        <v>0</v>
      </c>
      <c r="J861" s="235"/>
      <c r="K861" s="234"/>
      <c r="L861" s="201">
        <f t="shared" si="678"/>
        <v>0</v>
      </c>
      <c r="M861" s="235"/>
      <c r="N861" s="234"/>
      <c r="O861" s="201">
        <f t="shared" si="679"/>
        <v>0</v>
      </c>
      <c r="P861" s="235"/>
      <c r="Q861" s="234"/>
      <c r="R861" s="201">
        <f t="shared" ref="R861:R870" si="685">Q861-S861</f>
        <v>0</v>
      </c>
      <c r="S861" s="235"/>
      <c r="T861" s="234"/>
      <c r="U861" s="201">
        <f t="shared" si="680"/>
        <v>0</v>
      </c>
      <c r="V861" s="235"/>
      <c r="W861" s="234"/>
      <c r="X861" s="201">
        <f t="shared" si="681"/>
        <v>0</v>
      </c>
      <c r="Y861" s="254"/>
      <c r="Z861" s="234"/>
      <c r="AA861" s="201">
        <f t="shared" si="682"/>
        <v>0</v>
      </c>
      <c r="AB861" s="235"/>
      <c r="AC861" s="234"/>
      <c r="AD861" s="201">
        <f t="shared" si="683"/>
        <v>0</v>
      </c>
      <c r="AE861" s="235"/>
      <c r="AF861" s="234"/>
      <c r="AG861" s="201">
        <f t="shared" si="684"/>
        <v>0</v>
      </c>
      <c r="AH861" s="235"/>
      <c r="AI861" s="229"/>
      <c r="AJ861" s="391"/>
    </row>
    <row r="862" spans="1:36" ht="14.45" hidden="1" customHeight="1">
      <c r="A862" s="359"/>
      <c r="B862" s="367"/>
      <c r="C862" s="361"/>
      <c r="D862" s="389"/>
      <c r="E862" s="365"/>
      <c r="F862" s="367"/>
      <c r="G862" s="222" t="s">
        <v>31</v>
      </c>
      <c r="H862" s="234"/>
      <c r="I862" s="201">
        <f t="shared" si="677"/>
        <v>0</v>
      </c>
      <c r="J862" s="235"/>
      <c r="K862" s="234"/>
      <c r="L862" s="201">
        <f t="shared" si="678"/>
        <v>0</v>
      </c>
      <c r="M862" s="235"/>
      <c r="N862" s="234"/>
      <c r="O862" s="201">
        <f t="shared" si="679"/>
        <v>0</v>
      </c>
      <c r="P862" s="235"/>
      <c r="Q862" s="234"/>
      <c r="R862" s="201">
        <f t="shared" si="685"/>
        <v>0</v>
      </c>
      <c r="S862" s="235"/>
      <c r="T862" s="234"/>
      <c r="U862" s="201">
        <f t="shared" si="680"/>
        <v>0</v>
      </c>
      <c r="V862" s="235"/>
      <c r="W862" s="234"/>
      <c r="X862" s="201">
        <f t="shared" si="681"/>
        <v>0</v>
      </c>
      <c r="Y862" s="254"/>
      <c r="Z862" s="234"/>
      <c r="AA862" s="201">
        <f t="shared" si="682"/>
        <v>0</v>
      </c>
      <c r="AB862" s="235"/>
      <c r="AC862" s="234"/>
      <c r="AD862" s="201">
        <f t="shared" si="683"/>
        <v>0</v>
      </c>
      <c r="AE862" s="235"/>
      <c r="AF862" s="234"/>
      <c r="AG862" s="201">
        <f t="shared" si="684"/>
        <v>0</v>
      </c>
      <c r="AH862" s="235"/>
      <c r="AI862" s="229"/>
      <c r="AJ862" s="211" t="s">
        <v>32</v>
      </c>
    </row>
    <row r="863" spans="1:36" ht="14.45" hidden="1" customHeight="1">
      <c r="A863" s="359"/>
      <c r="B863" s="367"/>
      <c r="C863" s="361"/>
      <c r="D863" s="389"/>
      <c r="E863" s="365"/>
      <c r="F863" s="367"/>
      <c r="G863" s="222" t="s">
        <v>33</v>
      </c>
      <c r="H863" s="234"/>
      <c r="I863" s="201">
        <f t="shared" si="677"/>
        <v>0</v>
      </c>
      <c r="J863" s="235"/>
      <c r="K863" s="234"/>
      <c r="L863" s="201">
        <f t="shared" si="678"/>
        <v>0</v>
      </c>
      <c r="M863" s="235"/>
      <c r="N863" s="234"/>
      <c r="O863" s="201">
        <f t="shared" si="679"/>
        <v>0</v>
      </c>
      <c r="P863" s="235"/>
      <c r="Q863" s="234"/>
      <c r="R863" s="201">
        <f t="shared" si="685"/>
        <v>0</v>
      </c>
      <c r="S863" s="235"/>
      <c r="T863" s="234"/>
      <c r="U863" s="201">
        <f t="shared" si="680"/>
        <v>0</v>
      </c>
      <c r="V863" s="235"/>
      <c r="W863" s="234"/>
      <c r="X863" s="201">
        <f t="shared" si="681"/>
        <v>0</v>
      </c>
      <c r="Y863" s="254"/>
      <c r="Z863" s="234"/>
      <c r="AA863" s="201">
        <f t="shared" si="682"/>
        <v>0</v>
      </c>
      <c r="AB863" s="235"/>
      <c r="AC863" s="234"/>
      <c r="AD863" s="201">
        <f t="shared" si="683"/>
        <v>0</v>
      </c>
      <c r="AE863" s="235"/>
      <c r="AF863" s="234"/>
      <c r="AG863" s="201">
        <f t="shared" si="684"/>
        <v>0</v>
      </c>
      <c r="AH863" s="235"/>
      <c r="AI863" s="229"/>
      <c r="AJ863" s="391">
        <f>SUM(I859:I870,L859:L870,O859:O870,R859:R870,U859:U870)</f>
        <v>0</v>
      </c>
    </row>
    <row r="864" spans="1:36" ht="14.45" hidden="1" customHeight="1">
      <c r="A864" s="359"/>
      <c r="B864" s="367"/>
      <c r="C864" s="361"/>
      <c r="D864" s="389"/>
      <c r="E864" s="365"/>
      <c r="F864" s="367"/>
      <c r="G864" s="222" t="s">
        <v>34</v>
      </c>
      <c r="H864" s="234"/>
      <c r="I864" s="201">
        <f t="shared" si="677"/>
        <v>0</v>
      </c>
      <c r="J864" s="235"/>
      <c r="K864" s="234"/>
      <c r="L864" s="201">
        <f t="shared" si="678"/>
        <v>0</v>
      </c>
      <c r="M864" s="235"/>
      <c r="N864" s="234"/>
      <c r="O864" s="201">
        <f t="shared" si="679"/>
        <v>0</v>
      </c>
      <c r="P864" s="235"/>
      <c r="Q864" s="234"/>
      <c r="R864" s="201">
        <f t="shared" si="685"/>
        <v>0</v>
      </c>
      <c r="S864" s="235"/>
      <c r="T864" s="234"/>
      <c r="U864" s="201">
        <f t="shared" si="680"/>
        <v>0</v>
      </c>
      <c r="V864" s="235"/>
      <c r="W864" s="234"/>
      <c r="X864" s="201">
        <f t="shared" si="681"/>
        <v>0</v>
      </c>
      <c r="Y864" s="254"/>
      <c r="Z864" s="234"/>
      <c r="AA864" s="201">
        <f t="shared" si="682"/>
        <v>0</v>
      </c>
      <c r="AB864" s="235"/>
      <c r="AC864" s="234"/>
      <c r="AD864" s="201">
        <f t="shared" si="683"/>
        <v>0</v>
      </c>
      <c r="AE864" s="235"/>
      <c r="AF864" s="234"/>
      <c r="AG864" s="201">
        <f t="shared" si="684"/>
        <v>0</v>
      </c>
      <c r="AH864" s="235"/>
      <c r="AI864" s="229"/>
      <c r="AJ864" s="391"/>
    </row>
    <row r="865" spans="1:36" ht="14.45" hidden="1" customHeight="1">
      <c r="A865" s="359"/>
      <c r="B865" s="367"/>
      <c r="C865" s="361"/>
      <c r="D865" s="389"/>
      <c r="E865" s="365"/>
      <c r="F865" s="367"/>
      <c r="G865" s="222" t="s">
        <v>35</v>
      </c>
      <c r="H865" s="234"/>
      <c r="I865" s="201">
        <f t="shared" si="677"/>
        <v>0</v>
      </c>
      <c r="J865" s="235"/>
      <c r="K865" s="234"/>
      <c r="L865" s="201">
        <f t="shared" si="678"/>
        <v>0</v>
      </c>
      <c r="M865" s="235"/>
      <c r="N865" s="234"/>
      <c r="O865" s="201">
        <f t="shared" si="679"/>
        <v>0</v>
      </c>
      <c r="P865" s="235"/>
      <c r="Q865" s="234"/>
      <c r="R865" s="201">
        <f t="shared" si="685"/>
        <v>0</v>
      </c>
      <c r="S865" s="235"/>
      <c r="T865" s="234"/>
      <c r="U865" s="201">
        <f t="shared" si="680"/>
        <v>0</v>
      </c>
      <c r="V865" s="235"/>
      <c r="W865" s="234"/>
      <c r="X865" s="201">
        <f t="shared" si="681"/>
        <v>0</v>
      </c>
      <c r="Y865" s="254"/>
      <c r="Z865" s="234"/>
      <c r="AA865" s="201">
        <f t="shared" si="682"/>
        <v>0</v>
      </c>
      <c r="AB865" s="235"/>
      <c r="AC865" s="234"/>
      <c r="AD865" s="201">
        <f t="shared" si="683"/>
        <v>0</v>
      </c>
      <c r="AE865" s="235"/>
      <c r="AF865" s="234"/>
      <c r="AG865" s="201">
        <f t="shared" si="684"/>
        <v>0</v>
      </c>
      <c r="AH865" s="235"/>
      <c r="AI865" s="229"/>
      <c r="AJ865" s="211" t="s">
        <v>36</v>
      </c>
    </row>
    <row r="866" spans="1:36" ht="14.45" hidden="1" customHeight="1">
      <c r="A866" s="359"/>
      <c r="B866" s="367"/>
      <c r="C866" s="361"/>
      <c r="D866" s="389"/>
      <c r="E866" s="365"/>
      <c r="F866" s="367"/>
      <c r="G866" s="222" t="s">
        <v>37</v>
      </c>
      <c r="H866" s="234"/>
      <c r="I866" s="201">
        <f t="shared" si="677"/>
        <v>0</v>
      </c>
      <c r="J866" s="235"/>
      <c r="K866" s="234"/>
      <c r="L866" s="201">
        <f t="shared" si="678"/>
        <v>0</v>
      </c>
      <c r="M866" s="235"/>
      <c r="N866" s="234"/>
      <c r="O866" s="201">
        <f t="shared" si="679"/>
        <v>0</v>
      </c>
      <c r="P866" s="235"/>
      <c r="Q866" s="234"/>
      <c r="R866" s="201">
        <f t="shared" si="685"/>
        <v>0</v>
      </c>
      <c r="S866" s="235"/>
      <c r="T866" s="234"/>
      <c r="U866" s="201">
        <f t="shared" si="680"/>
        <v>0</v>
      </c>
      <c r="V866" s="235"/>
      <c r="W866" s="234"/>
      <c r="X866" s="201">
        <f t="shared" si="681"/>
        <v>0</v>
      </c>
      <c r="Y866" s="254"/>
      <c r="Z866" s="234"/>
      <c r="AA866" s="201">
        <f t="shared" si="682"/>
        <v>0</v>
      </c>
      <c r="AB866" s="235"/>
      <c r="AC866" s="234"/>
      <c r="AD866" s="201">
        <f t="shared" si="683"/>
        <v>0</v>
      </c>
      <c r="AE866" s="235"/>
      <c r="AF866" s="234"/>
      <c r="AG866" s="201">
        <f t="shared" si="684"/>
        <v>0</v>
      </c>
      <c r="AH866" s="235"/>
      <c r="AI866" s="229"/>
      <c r="AJ866" s="391" t="e">
        <f>SUM(J859:J870,M859:M870,P859:P870,S859:S870,V859:V870)+SUM(#REF!,#REF!,#REF!,#REF!,#REF!,#REF!,#REF!,#REF!,#REF!,#REF!,#REF!,#REF!,#REF!,#REF!,#REF!,#REF!,#REF!,#REF!)</f>
        <v>#REF!</v>
      </c>
    </row>
    <row r="867" spans="1:36" ht="14.45" hidden="1" customHeight="1">
      <c r="A867" s="359"/>
      <c r="B867" s="367"/>
      <c r="C867" s="361"/>
      <c r="D867" s="389"/>
      <c r="E867" s="365"/>
      <c r="F867" s="367"/>
      <c r="G867" s="222" t="s">
        <v>38</v>
      </c>
      <c r="H867" s="234"/>
      <c r="I867" s="201">
        <f t="shared" si="677"/>
        <v>0</v>
      </c>
      <c r="J867" s="235"/>
      <c r="K867" s="234"/>
      <c r="L867" s="201">
        <f t="shared" si="678"/>
        <v>0</v>
      </c>
      <c r="M867" s="235"/>
      <c r="N867" s="234"/>
      <c r="O867" s="201">
        <f t="shared" si="679"/>
        <v>0</v>
      </c>
      <c r="P867" s="235"/>
      <c r="Q867" s="234"/>
      <c r="R867" s="201">
        <f t="shared" si="685"/>
        <v>0</v>
      </c>
      <c r="S867" s="235"/>
      <c r="T867" s="234"/>
      <c r="U867" s="201">
        <f t="shared" si="680"/>
        <v>0</v>
      </c>
      <c r="V867" s="235"/>
      <c r="W867" s="234"/>
      <c r="X867" s="201">
        <f t="shared" si="681"/>
        <v>0</v>
      </c>
      <c r="Y867" s="254"/>
      <c r="Z867" s="234"/>
      <c r="AA867" s="201">
        <f t="shared" si="682"/>
        <v>0</v>
      </c>
      <c r="AB867" s="235"/>
      <c r="AC867" s="234"/>
      <c r="AD867" s="201">
        <f t="shared" si="683"/>
        <v>0</v>
      </c>
      <c r="AE867" s="235"/>
      <c r="AF867" s="234"/>
      <c r="AG867" s="201">
        <f t="shared" si="684"/>
        <v>0</v>
      </c>
      <c r="AH867" s="235"/>
      <c r="AI867" s="229"/>
      <c r="AJ867" s="391"/>
    </row>
    <row r="868" spans="1:36" ht="14.45" hidden="1" customHeight="1">
      <c r="A868" s="359"/>
      <c r="B868" s="367"/>
      <c r="C868" s="361"/>
      <c r="D868" s="389"/>
      <c r="E868" s="365"/>
      <c r="F868" s="367"/>
      <c r="G868" s="222" t="s">
        <v>39</v>
      </c>
      <c r="H868" s="234"/>
      <c r="I868" s="201">
        <f t="shared" si="677"/>
        <v>0</v>
      </c>
      <c r="J868" s="235"/>
      <c r="K868" s="234"/>
      <c r="L868" s="201">
        <f t="shared" si="678"/>
        <v>0</v>
      </c>
      <c r="M868" s="235"/>
      <c r="N868" s="234"/>
      <c r="O868" s="201">
        <f t="shared" si="679"/>
        <v>0</v>
      </c>
      <c r="P868" s="235"/>
      <c r="Q868" s="234"/>
      <c r="R868" s="201">
        <f t="shared" si="685"/>
        <v>0</v>
      </c>
      <c r="S868" s="235"/>
      <c r="T868" s="234"/>
      <c r="U868" s="201">
        <f t="shared" si="680"/>
        <v>0</v>
      </c>
      <c r="V868" s="235"/>
      <c r="W868" s="234"/>
      <c r="X868" s="201">
        <f t="shared" si="681"/>
        <v>0</v>
      </c>
      <c r="Y868" s="254"/>
      <c r="Z868" s="234"/>
      <c r="AA868" s="201">
        <f t="shared" si="682"/>
        <v>0</v>
      </c>
      <c r="AB868" s="235"/>
      <c r="AC868" s="234"/>
      <c r="AD868" s="201">
        <f t="shared" si="683"/>
        <v>0</v>
      </c>
      <c r="AE868" s="235"/>
      <c r="AF868" s="234"/>
      <c r="AG868" s="201">
        <f t="shared" si="684"/>
        <v>0</v>
      </c>
      <c r="AH868" s="235"/>
      <c r="AI868" s="229"/>
      <c r="AJ868" s="211" t="s">
        <v>40</v>
      </c>
    </row>
    <row r="869" spans="1:36" ht="14.45" hidden="1" customHeight="1">
      <c r="A869" s="359"/>
      <c r="B869" s="367"/>
      <c r="C869" s="361"/>
      <c r="D869" s="389"/>
      <c r="E869" s="365"/>
      <c r="F869" s="367"/>
      <c r="G869" s="222" t="s">
        <v>41</v>
      </c>
      <c r="H869" s="234"/>
      <c r="I869" s="201">
        <f t="shared" si="677"/>
        <v>0</v>
      </c>
      <c r="J869" s="235"/>
      <c r="K869" s="234"/>
      <c r="L869" s="201">
        <f t="shared" si="678"/>
        <v>0</v>
      </c>
      <c r="M869" s="235"/>
      <c r="N869" s="234"/>
      <c r="O869" s="201">
        <f t="shared" si="679"/>
        <v>0</v>
      </c>
      <c r="P869" s="235"/>
      <c r="Q869" s="234"/>
      <c r="R869" s="201">
        <f t="shared" si="685"/>
        <v>0</v>
      </c>
      <c r="S869" s="235"/>
      <c r="T869" s="234"/>
      <c r="U869" s="201">
        <f t="shared" si="680"/>
        <v>0</v>
      </c>
      <c r="V869" s="235"/>
      <c r="W869" s="234"/>
      <c r="X869" s="201">
        <f t="shared" si="681"/>
        <v>0</v>
      </c>
      <c r="Y869" s="254"/>
      <c r="Z869" s="234"/>
      <c r="AA869" s="201">
        <f t="shared" si="682"/>
        <v>0</v>
      </c>
      <c r="AB869" s="235"/>
      <c r="AC869" s="234"/>
      <c r="AD869" s="201">
        <f t="shared" si="683"/>
        <v>0</v>
      </c>
      <c r="AE869" s="235"/>
      <c r="AF869" s="234"/>
      <c r="AG869" s="201">
        <f t="shared" si="684"/>
        <v>0</v>
      </c>
      <c r="AH869" s="235"/>
      <c r="AI869" s="229"/>
      <c r="AJ869" s="409" t="e">
        <f>AJ866/AJ860</f>
        <v>#REF!</v>
      </c>
    </row>
    <row r="870" spans="1:36" ht="15" hidden="1" customHeight="1">
      <c r="A870" s="359"/>
      <c r="B870" s="367"/>
      <c r="C870" s="361"/>
      <c r="D870" s="389"/>
      <c r="E870" s="365"/>
      <c r="F870" s="367"/>
      <c r="G870" s="222" t="s">
        <v>42</v>
      </c>
      <c r="H870" s="234"/>
      <c r="I870" s="201">
        <f t="shared" si="677"/>
        <v>0</v>
      </c>
      <c r="J870" s="235"/>
      <c r="K870" s="234"/>
      <c r="L870" s="201">
        <f t="shared" si="678"/>
        <v>0</v>
      </c>
      <c r="M870" s="235"/>
      <c r="N870" s="234"/>
      <c r="O870" s="201">
        <f t="shared" si="679"/>
        <v>0</v>
      </c>
      <c r="P870" s="235"/>
      <c r="Q870" s="234"/>
      <c r="R870" s="201">
        <f t="shared" si="685"/>
        <v>0</v>
      </c>
      <c r="S870" s="235"/>
      <c r="T870" s="234"/>
      <c r="U870" s="201">
        <f t="shared" si="680"/>
        <v>0</v>
      </c>
      <c r="V870" s="235"/>
      <c r="W870" s="234"/>
      <c r="X870" s="201">
        <f t="shared" si="681"/>
        <v>0</v>
      </c>
      <c r="Y870" s="254"/>
      <c r="Z870" s="234"/>
      <c r="AA870" s="201">
        <f t="shared" si="682"/>
        <v>0</v>
      </c>
      <c r="AB870" s="235"/>
      <c r="AC870" s="234"/>
      <c r="AD870" s="201">
        <f t="shared" si="683"/>
        <v>0</v>
      </c>
      <c r="AE870" s="235"/>
      <c r="AF870" s="234"/>
      <c r="AG870" s="201">
        <f t="shared" si="684"/>
        <v>0</v>
      </c>
      <c r="AH870" s="235"/>
      <c r="AI870" s="229"/>
      <c r="AJ870" s="409"/>
    </row>
    <row r="871" spans="1:36" ht="15" hidden="1" customHeight="1">
      <c r="A871" s="354" t="s">
        <v>17</v>
      </c>
      <c r="B871" s="356" t="s">
        <v>13</v>
      </c>
      <c r="C871" s="356" t="s">
        <v>14</v>
      </c>
      <c r="D871" s="356" t="s">
        <v>157</v>
      </c>
      <c r="E871" s="356" t="s">
        <v>16</v>
      </c>
      <c r="F871" s="348" t="s">
        <v>17</v>
      </c>
      <c r="G871" s="358" t="s">
        <v>18</v>
      </c>
      <c r="H871" s="352" t="s">
        <v>19</v>
      </c>
      <c r="I871" s="348" t="s">
        <v>20</v>
      </c>
      <c r="J871" s="350" t="s">
        <v>21</v>
      </c>
      <c r="K871" s="352" t="s">
        <v>19</v>
      </c>
      <c r="L871" s="348" t="s">
        <v>20</v>
      </c>
      <c r="M871" s="350" t="s">
        <v>21</v>
      </c>
      <c r="N871" s="352" t="s">
        <v>19</v>
      </c>
      <c r="O871" s="348" t="s">
        <v>20</v>
      </c>
      <c r="P871" s="350" t="s">
        <v>21</v>
      </c>
      <c r="Q871" s="352" t="s">
        <v>19</v>
      </c>
      <c r="R871" s="348" t="s">
        <v>20</v>
      </c>
      <c r="S871" s="350" t="s">
        <v>21</v>
      </c>
      <c r="T871" s="352" t="s">
        <v>19</v>
      </c>
      <c r="U871" s="348" t="s">
        <v>20</v>
      </c>
      <c r="V871" s="350" t="s">
        <v>21</v>
      </c>
      <c r="W871" s="352" t="s">
        <v>19</v>
      </c>
      <c r="X871" s="348" t="s">
        <v>20</v>
      </c>
      <c r="Y871" s="370" t="s">
        <v>21</v>
      </c>
      <c r="Z871" s="352" t="s">
        <v>19</v>
      </c>
      <c r="AA871" s="348" t="s">
        <v>20</v>
      </c>
      <c r="AB871" s="350" t="s">
        <v>21</v>
      </c>
      <c r="AC871" s="352" t="s">
        <v>19</v>
      </c>
      <c r="AD871" s="348" t="s">
        <v>20</v>
      </c>
      <c r="AE871" s="350" t="s">
        <v>21</v>
      </c>
      <c r="AF871" s="352" t="s">
        <v>19</v>
      </c>
      <c r="AG871" s="348" t="s">
        <v>20</v>
      </c>
      <c r="AH871" s="350" t="s">
        <v>21</v>
      </c>
      <c r="AI871" s="372" t="s">
        <v>19</v>
      </c>
      <c r="AJ871" s="380" t="s">
        <v>22</v>
      </c>
    </row>
    <row r="872" spans="1:36" ht="15" hidden="1" customHeight="1">
      <c r="A872" s="354"/>
      <c r="B872" s="356"/>
      <c r="C872" s="356"/>
      <c r="D872" s="356"/>
      <c r="E872" s="356"/>
      <c r="F872" s="348"/>
      <c r="G872" s="358"/>
      <c r="H872" s="352"/>
      <c r="I872" s="348"/>
      <c r="J872" s="350"/>
      <c r="K872" s="352"/>
      <c r="L872" s="348"/>
      <c r="M872" s="350"/>
      <c r="N872" s="352"/>
      <c r="O872" s="348"/>
      <c r="P872" s="350"/>
      <c r="Q872" s="352"/>
      <c r="R872" s="348"/>
      <c r="S872" s="350"/>
      <c r="T872" s="352"/>
      <c r="U872" s="348"/>
      <c r="V872" s="350"/>
      <c r="W872" s="352"/>
      <c r="X872" s="348"/>
      <c r="Y872" s="370"/>
      <c r="Z872" s="352"/>
      <c r="AA872" s="348"/>
      <c r="AB872" s="350"/>
      <c r="AC872" s="352"/>
      <c r="AD872" s="348"/>
      <c r="AE872" s="350"/>
      <c r="AF872" s="352"/>
      <c r="AG872" s="348"/>
      <c r="AH872" s="350"/>
      <c r="AI872" s="372"/>
      <c r="AJ872" s="380"/>
    </row>
    <row r="873" spans="1:36" ht="15" hidden="1" customHeight="1">
      <c r="A873" s="359" t="s">
        <v>182</v>
      </c>
      <c r="B873" s="367" t="s">
        <v>373</v>
      </c>
      <c r="C873" s="361">
        <v>2216</v>
      </c>
      <c r="D873" s="363" t="s">
        <v>374</v>
      </c>
      <c r="E873" s="365" t="s">
        <v>375</v>
      </c>
      <c r="F873" s="367" t="s">
        <v>182</v>
      </c>
      <c r="G873" s="222" t="s">
        <v>27</v>
      </c>
      <c r="H873" s="234"/>
      <c r="I873" s="201">
        <f t="shared" ref="I873:I881" si="686">H873-J873</f>
        <v>0</v>
      </c>
      <c r="J873" s="235"/>
      <c r="K873" s="234"/>
      <c r="L873" s="201">
        <f>K873-M873</f>
        <v>0</v>
      </c>
      <c r="M873" s="235"/>
      <c r="N873" s="234"/>
      <c r="O873" s="201">
        <f t="shared" ref="O873:O881" si="687">N873-P873</f>
        <v>0</v>
      </c>
      <c r="P873" s="235"/>
      <c r="Q873" s="234"/>
      <c r="R873" s="201">
        <f t="shared" ref="R873:R881" si="688">Q873-S873</f>
        <v>0</v>
      </c>
      <c r="S873" s="235"/>
      <c r="T873" s="234"/>
      <c r="U873" s="201">
        <f t="shared" ref="U873:U881" si="689">T873-V873</f>
        <v>0</v>
      </c>
      <c r="V873" s="235"/>
      <c r="W873" s="234"/>
      <c r="X873" s="201">
        <f t="shared" ref="X873:X881" si="690">W873-Y873</f>
        <v>0</v>
      </c>
      <c r="Y873" s="254"/>
      <c r="Z873" s="234"/>
      <c r="AA873" s="201">
        <f t="shared" ref="AA873:AA881" si="691">Z873-AB873</f>
        <v>0</v>
      </c>
      <c r="AB873" s="235"/>
      <c r="AC873" s="234"/>
      <c r="AD873" s="201">
        <f t="shared" ref="AD873:AD881" si="692">AC873-AE873</f>
        <v>0</v>
      </c>
      <c r="AE873" s="235"/>
      <c r="AF873" s="234"/>
      <c r="AG873" s="201">
        <f t="shared" ref="AG873:AG881" si="693">AF873-AH873</f>
        <v>0</v>
      </c>
      <c r="AH873" s="235"/>
      <c r="AI873" s="229"/>
      <c r="AJ873" s="203" t="s">
        <v>28</v>
      </c>
    </row>
    <row r="874" spans="1:36" ht="15" hidden="1" customHeight="1">
      <c r="A874" s="359"/>
      <c r="B874" s="367"/>
      <c r="C874" s="361"/>
      <c r="D874" s="363"/>
      <c r="E874" s="365"/>
      <c r="F874" s="367"/>
      <c r="G874" s="222" t="s">
        <v>29</v>
      </c>
      <c r="H874" s="234"/>
      <c r="I874" s="201">
        <f t="shared" si="686"/>
        <v>0</v>
      </c>
      <c r="J874" s="235"/>
      <c r="K874" s="234"/>
      <c r="L874" s="201">
        <f>K874-M874</f>
        <v>0</v>
      </c>
      <c r="M874" s="235"/>
      <c r="N874" s="234"/>
      <c r="O874" s="201">
        <f t="shared" si="687"/>
        <v>0</v>
      </c>
      <c r="P874" s="235"/>
      <c r="Q874" s="234"/>
      <c r="R874" s="201">
        <f t="shared" si="688"/>
        <v>0</v>
      </c>
      <c r="S874" s="235"/>
      <c r="T874" s="234"/>
      <c r="U874" s="201">
        <f t="shared" si="689"/>
        <v>0</v>
      </c>
      <c r="V874" s="235"/>
      <c r="W874" s="234"/>
      <c r="X874" s="201">
        <f t="shared" si="690"/>
        <v>0</v>
      </c>
      <c r="Y874" s="254"/>
      <c r="Z874" s="234"/>
      <c r="AA874" s="201">
        <f t="shared" si="691"/>
        <v>0</v>
      </c>
      <c r="AB874" s="235"/>
      <c r="AC874" s="234"/>
      <c r="AD874" s="201">
        <f t="shared" si="692"/>
        <v>0</v>
      </c>
      <c r="AE874" s="235"/>
      <c r="AF874" s="234"/>
      <c r="AG874" s="201">
        <f t="shared" si="693"/>
        <v>0</v>
      </c>
      <c r="AH874" s="235"/>
      <c r="AI874" s="229"/>
      <c r="AJ874" s="204">
        <f>SUM(H873:H881,K873:K881,N873:N881,Q873:Q881,T873:T881,W873:W881,Z873:Z881,AC873:AC881,AF873:AF881)</f>
        <v>486542</v>
      </c>
    </row>
    <row r="875" spans="1:36" ht="15" hidden="1" customHeight="1">
      <c r="A875" s="359"/>
      <c r="B875" s="367"/>
      <c r="C875" s="361"/>
      <c r="D875" s="363"/>
      <c r="E875" s="365"/>
      <c r="F875" s="367"/>
      <c r="G875" s="222" t="s">
        <v>30</v>
      </c>
      <c r="H875" s="234"/>
      <c r="I875" s="201">
        <f t="shared" si="686"/>
        <v>0</v>
      </c>
      <c r="J875" s="235"/>
      <c r="K875" s="234"/>
      <c r="L875" s="201">
        <f>K875-M875</f>
        <v>0</v>
      </c>
      <c r="M875" s="235"/>
      <c r="N875" s="234"/>
      <c r="O875" s="201">
        <f t="shared" si="687"/>
        <v>0</v>
      </c>
      <c r="P875" s="235"/>
      <c r="Q875" s="234"/>
      <c r="R875" s="201">
        <f t="shared" si="688"/>
        <v>0</v>
      </c>
      <c r="S875" s="235"/>
      <c r="T875" s="234"/>
      <c r="U875" s="201">
        <f t="shared" si="689"/>
        <v>0</v>
      </c>
      <c r="V875" s="235"/>
      <c r="W875" s="234"/>
      <c r="X875" s="201">
        <f t="shared" si="690"/>
        <v>0</v>
      </c>
      <c r="Y875" s="254"/>
      <c r="Z875" s="234"/>
      <c r="AA875" s="201">
        <f t="shared" si="691"/>
        <v>0</v>
      </c>
      <c r="AB875" s="235"/>
      <c r="AC875" s="234"/>
      <c r="AD875" s="201">
        <f t="shared" si="692"/>
        <v>0</v>
      </c>
      <c r="AE875" s="235"/>
      <c r="AF875" s="234"/>
      <c r="AG875" s="201">
        <f t="shared" si="693"/>
        <v>0</v>
      </c>
      <c r="AH875" s="235"/>
      <c r="AI875" s="229"/>
      <c r="AJ875" s="205" t="s">
        <v>32</v>
      </c>
    </row>
    <row r="876" spans="1:36" ht="15" hidden="1" customHeight="1">
      <c r="A876" s="359"/>
      <c r="B876" s="367"/>
      <c r="C876" s="361"/>
      <c r="D876" s="363"/>
      <c r="E876" s="365"/>
      <c r="F876" s="367"/>
      <c r="G876" s="222" t="s">
        <v>31</v>
      </c>
      <c r="H876" s="234">
        <v>100000</v>
      </c>
      <c r="I876" s="201">
        <f t="shared" si="686"/>
        <v>15000</v>
      </c>
      <c r="J876" s="235">
        <v>85000</v>
      </c>
      <c r="K876" s="234"/>
      <c r="L876" s="201">
        <f>K876-M876</f>
        <v>0</v>
      </c>
      <c r="M876" s="235"/>
      <c r="N876" s="234"/>
      <c r="O876" s="201">
        <f t="shared" si="687"/>
        <v>0</v>
      </c>
      <c r="P876" s="235"/>
      <c r="Q876" s="234"/>
      <c r="R876" s="201">
        <f t="shared" si="688"/>
        <v>0</v>
      </c>
      <c r="S876" s="235"/>
      <c r="T876" s="234"/>
      <c r="U876" s="201">
        <f t="shared" si="689"/>
        <v>0</v>
      </c>
      <c r="V876" s="235"/>
      <c r="W876" s="234"/>
      <c r="X876" s="201">
        <f t="shared" si="690"/>
        <v>0</v>
      </c>
      <c r="Y876" s="254"/>
      <c r="Z876" s="234"/>
      <c r="AA876" s="201">
        <f t="shared" si="691"/>
        <v>0</v>
      </c>
      <c r="AB876" s="235"/>
      <c r="AC876" s="234"/>
      <c r="AD876" s="201">
        <f t="shared" si="692"/>
        <v>0</v>
      </c>
      <c r="AE876" s="235"/>
      <c r="AF876" s="234"/>
      <c r="AG876" s="201">
        <f t="shared" si="693"/>
        <v>0</v>
      </c>
      <c r="AH876" s="235"/>
      <c r="AI876" s="229"/>
      <c r="AJ876" s="204">
        <f>SUM(I873:I881,L873:L881,O873:O881,R873:R881,U873:U881,X873:X881,AA873:AA881,AD873:AD881,AA873:AA881,AG873:AG881)</f>
        <v>-48470</v>
      </c>
    </row>
    <row r="877" spans="1:36" ht="15" hidden="1" customHeight="1">
      <c r="A877" s="359"/>
      <c r="B877" s="367"/>
      <c r="C877" s="361"/>
      <c r="D877" s="363"/>
      <c r="E877" s="365"/>
      <c r="F877" s="367"/>
      <c r="G877" s="222" t="s">
        <v>33</v>
      </c>
      <c r="H877" s="234"/>
      <c r="I877" s="201">
        <f t="shared" si="686"/>
        <v>0</v>
      </c>
      <c r="J877" s="235"/>
      <c r="K877" s="234"/>
      <c r="L877" s="201">
        <f>K877-M877</f>
        <v>0</v>
      </c>
      <c r="M877" s="235"/>
      <c r="N877" s="234"/>
      <c r="O877" s="201">
        <f t="shared" si="687"/>
        <v>0</v>
      </c>
      <c r="P877" s="235"/>
      <c r="Q877" s="234"/>
      <c r="R877" s="201">
        <f t="shared" si="688"/>
        <v>0</v>
      </c>
      <c r="S877" s="235"/>
      <c r="T877" s="234"/>
      <c r="U877" s="201">
        <f t="shared" si="689"/>
        <v>0</v>
      </c>
      <c r="V877" s="235"/>
      <c r="W877" s="234"/>
      <c r="X877" s="201">
        <f t="shared" si="690"/>
        <v>0</v>
      </c>
      <c r="Y877" s="254"/>
      <c r="Z877" s="234"/>
      <c r="AA877" s="201">
        <f t="shared" si="691"/>
        <v>0</v>
      </c>
      <c r="AB877" s="235"/>
      <c r="AC877" s="234"/>
      <c r="AD877" s="201">
        <f t="shared" si="692"/>
        <v>0</v>
      </c>
      <c r="AE877" s="235"/>
      <c r="AF877" s="234"/>
      <c r="AG877" s="201">
        <f t="shared" si="693"/>
        <v>0</v>
      </c>
      <c r="AH877" s="235"/>
      <c r="AI877" s="229"/>
      <c r="AJ877" s="205" t="s">
        <v>36</v>
      </c>
    </row>
    <row r="878" spans="1:36" ht="15" hidden="1" customHeight="1">
      <c r="A878" s="359"/>
      <c r="B878" s="367"/>
      <c r="C878" s="361"/>
      <c r="D878" s="363"/>
      <c r="E878" s="365"/>
      <c r="F878" s="367"/>
      <c r="G878" s="222" t="s">
        <v>34</v>
      </c>
      <c r="H878" s="234">
        <v>360000</v>
      </c>
      <c r="I878" s="201">
        <f t="shared" si="686"/>
        <v>-63470</v>
      </c>
      <c r="J878" s="235">
        <v>423470</v>
      </c>
      <c r="K878" s="234"/>
      <c r="L878" s="201">
        <v>0</v>
      </c>
      <c r="M878" s="235"/>
      <c r="N878" s="234">
        <v>26542</v>
      </c>
      <c r="O878" s="201">
        <f t="shared" si="687"/>
        <v>0</v>
      </c>
      <c r="P878" s="235">
        <v>26542</v>
      </c>
      <c r="Q878" s="234"/>
      <c r="R878" s="201">
        <f t="shared" si="688"/>
        <v>0</v>
      </c>
      <c r="S878" s="235"/>
      <c r="T878" s="234"/>
      <c r="U878" s="201">
        <f t="shared" si="689"/>
        <v>0</v>
      </c>
      <c r="V878" s="235"/>
      <c r="W878" s="234"/>
      <c r="X878" s="201">
        <f t="shared" si="690"/>
        <v>0</v>
      </c>
      <c r="Y878" s="254"/>
      <c r="Z878" s="234"/>
      <c r="AA878" s="201">
        <f t="shared" si="691"/>
        <v>0</v>
      </c>
      <c r="AB878" s="235"/>
      <c r="AC878" s="234"/>
      <c r="AD878" s="201">
        <f t="shared" si="692"/>
        <v>0</v>
      </c>
      <c r="AE878" s="235"/>
      <c r="AF878" s="234"/>
      <c r="AG878" s="201">
        <f t="shared" si="693"/>
        <v>0</v>
      </c>
      <c r="AH878" s="235"/>
      <c r="AI878" s="229"/>
      <c r="AJ878" s="204">
        <f>SUM(J873:J881,M873:M881,P873:P881,S873:S881,V873:V881,Y873:Y881,AB873:AB881,AE873:AE881,AH873:AH881)</f>
        <v>535012</v>
      </c>
    </row>
    <row r="879" spans="1:36" ht="15" hidden="1" customHeight="1">
      <c r="A879" s="359"/>
      <c r="B879" s="367"/>
      <c r="C879" s="361"/>
      <c r="D879" s="363"/>
      <c r="E879" s="365"/>
      <c r="F879" s="367"/>
      <c r="G879" s="222" t="s">
        <v>35</v>
      </c>
      <c r="H879" s="234"/>
      <c r="I879" s="201">
        <f t="shared" si="686"/>
        <v>0</v>
      </c>
      <c r="J879" s="235"/>
      <c r="K879" s="234"/>
      <c r="L879" s="201">
        <f t="shared" ref="L879:L881" si="694">K879-M879</f>
        <v>0</v>
      </c>
      <c r="M879" s="235"/>
      <c r="N879" s="234"/>
      <c r="O879" s="201">
        <f t="shared" si="687"/>
        <v>0</v>
      </c>
      <c r="P879" s="235"/>
      <c r="Q879" s="234"/>
      <c r="R879" s="201">
        <f t="shared" si="688"/>
        <v>0</v>
      </c>
      <c r="S879" s="235"/>
      <c r="T879" s="234"/>
      <c r="U879" s="201">
        <f t="shared" si="689"/>
        <v>0</v>
      </c>
      <c r="V879" s="235"/>
      <c r="W879" s="234"/>
      <c r="X879" s="201">
        <f t="shared" si="690"/>
        <v>0</v>
      </c>
      <c r="Y879" s="254"/>
      <c r="Z879" s="234"/>
      <c r="AA879" s="201">
        <f t="shared" si="691"/>
        <v>0</v>
      </c>
      <c r="AB879" s="235"/>
      <c r="AC879" s="234"/>
      <c r="AD879" s="201">
        <f t="shared" si="692"/>
        <v>0</v>
      </c>
      <c r="AE879" s="235"/>
      <c r="AF879" s="234"/>
      <c r="AG879" s="201">
        <f t="shared" si="693"/>
        <v>0</v>
      </c>
      <c r="AH879" s="235"/>
      <c r="AI879" s="229"/>
      <c r="AJ879" s="205" t="s">
        <v>40</v>
      </c>
    </row>
    <row r="880" spans="1:36" ht="15" hidden="1" customHeight="1">
      <c r="A880" s="359"/>
      <c r="B880" s="367"/>
      <c r="C880" s="361"/>
      <c r="D880" s="363"/>
      <c r="E880" s="365"/>
      <c r="F880" s="367"/>
      <c r="G880" s="222" t="s">
        <v>37</v>
      </c>
      <c r="H880" s="234"/>
      <c r="I880" s="201">
        <f t="shared" si="686"/>
        <v>0</v>
      </c>
      <c r="J880" s="235"/>
      <c r="K880" s="234"/>
      <c r="L880" s="201">
        <f t="shared" si="694"/>
        <v>0</v>
      </c>
      <c r="M880" s="235"/>
      <c r="N880" s="234"/>
      <c r="O880" s="201">
        <f t="shared" si="687"/>
        <v>0</v>
      </c>
      <c r="P880" s="235"/>
      <c r="Q880" s="234"/>
      <c r="R880" s="201">
        <f t="shared" si="688"/>
        <v>0</v>
      </c>
      <c r="S880" s="235"/>
      <c r="T880" s="234"/>
      <c r="U880" s="201">
        <f t="shared" si="689"/>
        <v>0</v>
      </c>
      <c r="V880" s="235"/>
      <c r="W880" s="234"/>
      <c r="X880" s="201">
        <f t="shared" si="690"/>
        <v>0</v>
      </c>
      <c r="Y880" s="254"/>
      <c r="Z880" s="234"/>
      <c r="AA880" s="201">
        <f t="shared" si="691"/>
        <v>0</v>
      </c>
      <c r="AB880" s="235"/>
      <c r="AC880" s="234"/>
      <c r="AD880" s="201">
        <f t="shared" si="692"/>
        <v>0</v>
      </c>
      <c r="AE880" s="235"/>
      <c r="AF880" s="234"/>
      <c r="AG880" s="201">
        <f t="shared" si="693"/>
        <v>0</v>
      </c>
      <c r="AH880" s="235"/>
      <c r="AI880" s="229"/>
      <c r="AJ880" s="206">
        <f>AJ878/AJ874</f>
        <v>1.0996214098680073</v>
      </c>
    </row>
    <row r="881" spans="1:36" ht="15" hidden="1" customHeight="1" thickBot="1">
      <c r="A881" s="396"/>
      <c r="B881" s="400"/>
      <c r="C881" s="397"/>
      <c r="D881" s="398"/>
      <c r="E881" s="399"/>
      <c r="F881" s="400"/>
      <c r="G881" s="224" t="s">
        <v>38</v>
      </c>
      <c r="H881" s="238"/>
      <c r="I881" s="202">
        <f t="shared" si="686"/>
        <v>0</v>
      </c>
      <c r="J881" s="239"/>
      <c r="K881" s="238"/>
      <c r="L881" s="202">
        <f t="shared" si="694"/>
        <v>0</v>
      </c>
      <c r="M881" s="239"/>
      <c r="N881" s="238"/>
      <c r="O881" s="202">
        <f t="shared" si="687"/>
        <v>0</v>
      </c>
      <c r="P881" s="239"/>
      <c r="Q881" s="238"/>
      <c r="R881" s="202">
        <f t="shared" si="688"/>
        <v>0</v>
      </c>
      <c r="S881" s="239"/>
      <c r="T881" s="238"/>
      <c r="U881" s="202">
        <f t="shared" si="689"/>
        <v>0</v>
      </c>
      <c r="V881" s="239"/>
      <c r="W881" s="238"/>
      <c r="X881" s="202">
        <f t="shared" si="690"/>
        <v>0</v>
      </c>
      <c r="Y881" s="256"/>
      <c r="Z881" s="238"/>
      <c r="AA881" s="202">
        <f t="shared" si="691"/>
        <v>0</v>
      </c>
      <c r="AB881" s="239"/>
      <c r="AC881" s="238"/>
      <c r="AD881" s="202">
        <f t="shared" si="692"/>
        <v>0</v>
      </c>
      <c r="AE881" s="239"/>
      <c r="AF881" s="238"/>
      <c r="AG881" s="202">
        <f t="shared" si="693"/>
        <v>0</v>
      </c>
      <c r="AH881" s="239"/>
      <c r="AI881" s="231"/>
      <c r="AJ881" s="213"/>
    </row>
    <row r="882" spans="1:36" ht="15" customHeight="1">
      <c r="A882" s="353" t="s">
        <v>17</v>
      </c>
      <c r="B882" s="355" t="s">
        <v>13</v>
      </c>
      <c r="C882" s="355" t="s">
        <v>14</v>
      </c>
      <c r="D882" s="355" t="s">
        <v>157</v>
      </c>
      <c r="E882" s="355" t="s">
        <v>16</v>
      </c>
      <c r="F882" s="347" t="s">
        <v>17</v>
      </c>
      <c r="G882" s="357" t="s">
        <v>18</v>
      </c>
      <c r="H882" s="351" t="s">
        <v>19</v>
      </c>
      <c r="I882" s="347" t="s">
        <v>20</v>
      </c>
      <c r="J882" s="349" t="s">
        <v>21</v>
      </c>
      <c r="K882" s="351" t="s">
        <v>19</v>
      </c>
      <c r="L882" s="347" t="s">
        <v>20</v>
      </c>
      <c r="M882" s="349" t="s">
        <v>21</v>
      </c>
      <c r="N882" s="351" t="s">
        <v>19</v>
      </c>
      <c r="O882" s="347" t="s">
        <v>20</v>
      </c>
      <c r="P882" s="349" t="s">
        <v>21</v>
      </c>
      <c r="Q882" s="351" t="s">
        <v>19</v>
      </c>
      <c r="R882" s="347" t="s">
        <v>20</v>
      </c>
      <c r="S882" s="349" t="s">
        <v>21</v>
      </c>
      <c r="T882" s="351" t="s">
        <v>19</v>
      </c>
      <c r="U882" s="347" t="s">
        <v>20</v>
      </c>
      <c r="V882" s="349" t="s">
        <v>21</v>
      </c>
      <c r="W882" s="351" t="s">
        <v>19</v>
      </c>
      <c r="X882" s="347" t="s">
        <v>20</v>
      </c>
      <c r="Y882" s="369" t="s">
        <v>21</v>
      </c>
      <c r="Z882" s="351" t="s">
        <v>19</v>
      </c>
      <c r="AA882" s="347" t="s">
        <v>20</v>
      </c>
      <c r="AB882" s="349" t="s">
        <v>21</v>
      </c>
      <c r="AC882" s="351" t="s">
        <v>19</v>
      </c>
      <c r="AD882" s="347" t="s">
        <v>20</v>
      </c>
      <c r="AE882" s="349" t="s">
        <v>21</v>
      </c>
      <c r="AF882" s="351" t="s">
        <v>19</v>
      </c>
      <c r="AG882" s="347" t="s">
        <v>20</v>
      </c>
      <c r="AH882" s="349" t="s">
        <v>21</v>
      </c>
      <c r="AI882" s="371" t="s">
        <v>19</v>
      </c>
      <c r="AJ882" s="379" t="s">
        <v>22</v>
      </c>
    </row>
    <row r="883" spans="1:36" ht="15" customHeight="1">
      <c r="A883" s="354"/>
      <c r="B883" s="356"/>
      <c r="C883" s="356"/>
      <c r="D883" s="356"/>
      <c r="E883" s="356"/>
      <c r="F883" s="348"/>
      <c r="G883" s="358"/>
      <c r="H883" s="352"/>
      <c r="I883" s="348"/>
      <c r="J883" s="350"/>
      <c r="K883" s="352"/>
      <c r="L883" s="348"/>
      <c r="M883" s="350"/>
      <c r="N883" s="352"/>
      <c r="O883" s="348"/>
      <c r="P883" s="350"/>
      <c r="Q883" s="352"/>
      <c r="R883" s="348"/>
      <c r="S883" s="350"/>
      <c r="T883" s="352"/>
      <c r="U883" s="348"/>
      <c r="V883" s="350"/>
      <c r="W883" s="352"/>
      <c r="X883" s="348"/>
      <c r="Y883" s="370"/>
      <c r="Z883" s="352"/>
      <c r="AA883" s="348"/>
      <c r="AB883" s="350"/>
      <c r="AC883" s="352"/>
      <c r="AD883" s="348"/>
      <c r="AE883" s="350"/>
      <c r="AF883" s="352"/>
      <c r="AG883" s="348"/>
      <c r="AH883" s="350"/>
      <c r="AI883" s="372"/>
      <c r="AJ883" s="380"/>
    </row>
    <row r="884" spans="1:36" ht="15" customHeight="1">
      <c r="A884" s="359" t="s">
        <v>195</v>
      </c>
      <c r="B884" s="367" t="s">
        <v>376</v>
      </c>
      <c r="C884" s="361">
        <v>2236</v>
      </c>
      <c r="D884" s="389" t="s">
        <v>377</v>
      </c>
      <c r="E884" s="365" t="s">
        <v>378</v>
      </c>
      <c r="F884" s="367" t="s">
        <v>195</v>
      </c>
      <c r="G884" s="222" t="s">
        <v>27</v>
      </c>
      <c r="H884" s="234"/>
      <c r="I884" s="201">
        <f t="shared" ref="I884:I892" si="695">H884-J884</f>
        <v>0</v>
      </c>
      <c r="J884" s="235"/>
      <c r="K884" s="234"/>
      <c r="L884" s="201">
        <f t="shared" ref="L884:L892" si="696">K884-M884</f>
        <v>0</v>
      </c>
      <c r="M884" s="235"/>
      <c r="N884" s="234"/>
      <c r="O884" s="201">
        <f t="shared" ref="O884:O892" si="697">N884-P884</f>
        <v>0</v>
      </c>
      <c r="P884" s="235"/>
      <c r="Q884" s="234"/>
      <c r="R884" s="201">
        <f t="shared" ref="R884:R892" si="698">Q884-S884</f>
        <v>0</v>
      </c>
      <c r="S884" s="235"/>
      <c r="T884" s="234"/>
      <c r="U884" s="201">
        <f t="shared" ref="U884:U892" si="699">T884-V884</f>
        <v>0</v>
      </c>
      <c r="V884" s="235"/>
      <c r="W884" s="234"/>
      <c r="X884" s="201">
        <f t="shared" ref="X884:X892" si="700">W884-Y884</f>
        <v>0</v>
      </c>
      <c r="Y884" s="254"/>
      <c r="Z884" s="234"/>
      <c r="AA884" s="201">
        <f t="shared" ref="AA884:AA892" si="701">Z884-AB884</f>
        <v>0</v>
      </c>
      <c r="AB884" s="235"/>
      <c r="AC884" s="234"/>
      <c r="AD884" s="201">
        <f t="shared" ref="AD884:AD892" si="702">AC884-AE884</f>
        <v>0</v>
      </c>
      <c r="AE884" s="235"/>
      <c r="AF884" s="234"/>
      <c r="AG884" s="201">
        <f t="shared" ref="AG884:AG892" si="703">AF884-AH884</f>
        <v>0</v>
      </c>
      <c r="AH884" s="235"/>
      <c r="AI884" s="229"/>
      <c r="AJ884" s="203" t="s">
        <v>28</v>
      </c>
    </row>
    <row r="885" spans="1:36">
      <c r="A885" s="359"/>
      <c r="B885" s="367"/>
      <c r="C885" s="361"/>
      <c r="D885" s="389"/>
      <c r="E885" s="365"/>
      <c r="F885" s="367"/>
      <c r="G885" s="222" t="s">
        <v>29</v>
      </c>
      <c r="H885" s="234"/>
      <c r="I885" s="201">
        <f t="shared" si="695"/>
        <v>0</v>
      </c>
      <c r="J885" s="235"/>
      <c r="K885" s="234"/>
      <c r="L885" s="201">
        <f t="shared" si="696"/>
        <v>0</v>
      </c>
      <c r="M885" s="235"/>
      <c r="N885" s="234"/>
      <c r="O885" s="201">
        <f t="shared" si="697"/>
        <v>0</v>
      </c>
      <c r="P885" s="235"/>
      <c r="Q885" s="234"/>
      <c r="R885" s="201">
        <f t="shared" si="698"/>
        <v>0</v>
      </c>
      <c r="S885" s="235"/>
      <c r="T885" s="234"/>
      <c r="U885" s="201">
        <f t="shared" si="699"/>
        <v>0</v>
      </c>
      <c r="V885" s="235"/>
      <c r="W885" s="234"/>
      <c r="X885" s="201">
        <f t="shared" si="700"/>
        <v>0</v>
      </c>
      <c r="Y885" s="254"/>
      <c r="Z885" s="234"/>
      <c r="AA885" s="201">
        <f t="shared" si="701"/>
        <v>0</v>
      </c>
      <c r="AB885" s="235"/>
      <c r="AC885" s="234"/>
      <c r="AD885" s="201">
        <f t="shared" si="702"/>
        <v>0</v>
      </c>
      <c r="AE885" s="235"/>
      <c r="AF885" s="234"/>
      <c r="AG885" s="201">
        <f t="shared" si="703"/>
        <v>0</v>
      </c>
      <c r="AH885" s="235"/>
      <c r="AI885" s="229"/>
      <c r="AJ885" s="204">
        <f>SUM(H884:H892,K884:K892,N884:N892,Q884:Q892,T884:T892,W884:W892,Z884:Z892,AC884:AC892,AF884:AF892)</f>
        <v>706193</v>
      </c>
    </row>
    <row r="886" spans="1:36">
      <c r="A886" s="359"/>
      <c r="B886" s="367"/>
      <c r="C886" s="361"/>
      <c r="D886" s="389"/>
      <c r="E886" s="365"/>
      <c r="F886" s="367"/>
      <c r="G886" s="222" t="s">
        <v>30</v>
      </c>
      <c r="H886" s="234"/>
      <c r="I886" s="201">
        <f t="shared" si="695"/>
        <v>0</v>
      </c>
      <c r="J886" s="235"/>
      <c r="K886" s="234"/>
      <c r="L886" s="201">
        <f t="shared" si="696"/>
        <v>0</v>
      </c>
      <c r="M886" s="235"/>
      <c r="N886" s="234"/>
      <c r="O886" s="201">
        <f t="shared" si="697"/>
        <v>0</v>
      </c>
      <c r="P886" s="235"/>
      <c r="Q886" s="234"/>
      <c r="R886" s="201">
        <f t="shared" si="698"/>
        <v>0</v>
      </c>
      <c r="S886" s="235"/>
      <c r="T886" s="234"/>
      <c r="U886" s="201">
        <f t="shared" si="699"/>
        <v>0</v>
      </c>
      <c r="V886" s="235"/>
      <c r="W886" s="234"/>
      <c r="X886" s="201">
        <f t="shared" si="700"/>
        <v>0</v>
      </c>
      <c r="Y886" s="254"/>
      <c r="Z886" s="234"/>
      <c r="AA886" s="201">
        <f t="shared" si="701"/>
        <v>0</v>
      </c>
      <c r="AB886" s="235"/>
      <c r="AC886" s="234"/>
      <c r="AD886" s="201">
        <f t="shared" si="702"/>
        <v>0</v>
      </c>
      <c r="AE886" s="235"/>
      <c r="AF886" s="234"/>
      <c r="AG886" s="201">
        <f t="shared" si="703"/>
        <v>0</v>
      </c>
      <c r="AH886" s="235"/>
      <c r="AI886" s="229"/>
      <c r="AJ886" s="205" t="s">
        <v>32</v>
      </c>
    </row>
    <row r="887" spans="1:36">
      <c r="A887" s="359"/>
      <c r="B887" s="367"/>
      <c r="C887" s="361"/>
      <c r="D887" s="389"/>
      <c r="E887" s="365"/>
      <c r="F887" s="367"/>
      <c r="G887" s="222" t="s">
        <v>31</v>
      </c>
      <c r="H887" s="234"/>
      <c r="I887" s="201">
        <f t="shared" si="695"/>
        <v>0</v>
      </c>
      <c r="J887" s="235"/>
      <c r="K887" s="234">
        <v>186193</v>
      </c>
      <c r="L887" s="201">
        <f t="shared" si="696"/>
        <v>0</v>
      </c>
      <c r="M887" s="235">
        <v>186193</v>
      </c>
      <c r="N887" s="234"/>
      <c r="O887" s="201">
        <f t="shared" si="697"/>
        <v>0</v>
      </c>
      <c r="P887" s="235"/>
      <c r="Q887" s="234"/>
      <c r="R887" s="201">
        <f t="shared" si="698"/>
        <v>0</v>
      </c>
      <c r="S887" s="235"/>
      <c r="T887" s="234"/>
      <c r="U887" s="201">
        <f t="shared" si="699"/>
        <v>0</v>
      </c>
      <c r="V887" s="235"/>
      <c r="W887" s="234"/>
      <c r="X887" s="201">
        <f t="shared" si="700"/>
        <v>0</v>
      </c>
      <c r="Y887" s="254"/>
      <c r="Z887" s="234"/>
      <c r="AA887" s="201">
        <f t="shared" si="701"/>
        <v>0</v>
      </c>
      <c r="AB887" s="235"/>
      <c r="AC887" s="234"/>
      <c r="AD887" s="201">
        <f t="shared" si="702"/>
        <v>0</v>
      </c>
      <c r="AE887" s="235"/>
      <c r="AF887" s="234"/>
      <c r="AG887" s="201">
        <f t="shared" si="703"/>
        <v>0</v>
      </c>
      <c r="AH887" s="235"/>
      <c r="AI887" s="229"/>
      <c r="AJ887" s="204">
        <f>SUM(I884:I892,L884:L892,O884:O892,R884:R892,U884:U892,X884:X892,AA884:AA892,AD884:AD892,AG884:AG892)</f>
        <v>520000</v>
      </c>
    </row>
    <row r="888" spans="1:36">
      <c r="A888" s="359"/>
      <c r="B888" s="367"/>
      <c r="C888" s="361"/>
      <c r="D888" s="389"/>
      <c r="E888" s="365"/>
      <c r="F888" s="367"/>
      <c r="G888" s="222" t="s">
        <v>33</v>
      </c>
      <c r="H888" s="234"/>
      <c r="I888" s="201">
        <f t="shared" si="695"/>
        <v>0</v>
      </c>
      <c r="J888" s="235"/>
      <c r="K888" s="234"/>
      <c r="L888" s="201">
        <f t="shared" si="696"/>
        <v>0</v>
      </c>
      <c r="M888" s="235"/>
      <c r="N888" s="234"/>
      <c r="O888" s="201">
        <f t="shared" si="697"/>
        <v>0</v>
      </c>
      <c r="P888" s="235"/>
      <c r="Q888" s="234"/>
      <c r="R888" s="201">
        <f t="shared" si="698"/>
        <v>0</v>
      </c>
      <c r="S888" s="235"/>
      <c r="T888" s="234">
        <v>75000</v>
      </c>
      <c r="U888" s="201">
        <f t="shared" si="699"/>
        <v>75000</v>
      </c>
      <c r="V888" s="235"/>
      <c r="W888" s="234"/>
      <c r="X888" s="201">
        <f t="shared" si="700"/>
        <v>0</v>
      </c>
      <c r="Y888" s="254"/>
      <c r="Z888" s="234"/>
      <c r="AA888" s="201">
        <f t="shared" si="701"/>
        <v>0</v>
      </c>
      <c r="AB888" s="235"/>
      <c r="AC888" s="234"/>
      <c r="AD888" s="201">
        <f t="shared" si="702"/>
        <v>0</v>
      </c>
      <c r="AE888" s="235"/>
      <c r="AF888" s="234"/>
      <c r="AG888" s="201">
        <f t="shared" si="703"/>
        <v>0</v>
      </c>
      <c r="AH888" s="235"/>
      <c r="AI888" s="229"/>
      <c r="AJ888" s="205" t="s">
        <v>36</v>
      </c>
    </row>
    <row r="889" spans="1:36">
      <c r="A889" s="359"/>
      <c r="B889" s="367"/>
      <c r="C889" s="361"/>
      <c r="D889" s="389"/>
      <c r="E889" s="365"/>
      <c r="F889" s="367"/>
      <c r="G889" s="222" t="s">
        <v>34</v>
      </c>
      <c r="H889" s="234"/>
      <c r="I889" s="201">
        <f t="shared" si="695"/>
        <v>0</v>
      </c>
      <c r="J889" s="235"/>
      <c r="K889" s="234"/>
      <c r="L889" s="201">
        <f t="shared" si="696"/>
        <v>0</v>
      </c>
      <c r="M889" s="235"/>
      <c r="N889" s="234"/>
      <c r="O889" s="201">
        <f t="shared" si="697"/>
        <v>0</v>
      </c>
      <c r="P889" s="235"/>
      <c r="Q889" s="234"/>
      <c r="R889" s="201">
        <f t="shared" si="698"/>
        <v>0</v>
      </c>
      <c r="S889" s="235"/>
      <c r="T889" s="234">
        <v>445000</v>
      </c>
      <c r="U889" s="201">
        <f t="shared" si="699"/>
        <v>445000</v>
      </c>
      <c r="V889" s="235"/>
      <c r="W889" s="234"/>
      <c r="X889" s="201">
        <f t="shared" si="700"/>
        <v>0</v>
      </c>
      <c r="Y889" s="254"/>
      <c r="Z889" s="234"/>
      <c r="AA889" s="201">
        <f t="shared" si="701"/>
        <v>0</v>
      </c>
      <c r="AB889" s="235"/>
      <c r="AC889" s="234"/>
      <c r="AD889" s="201">
        <f t="shared" si="702"/>
        <v>0</v>
      </c>
      <c r="AE889" s="235"/>
      <c r="AF889" s="234"/>
      <c r="AG889" s="201">
        <f t="shared" si="703"/>
        <v>0</v>
      </c>
      <c r="AH889" s="235"/>
      <c r="AI889" s="229"/>
      <c r="AJ889" s="204">
        <f>SUM(J884:J892,M884:M892,P884:P892,S884:S892,V884:V892,Y884:Y892,AB884:AB892,AE884:AE892,AH884:AH892)</f>
        <v>186193</v>
      </c>
    </row>
    <row r="890" spans="1:36">
      <c r="A890" s="359"/>
      <c r="B890" s="367"/>
      <c r="C890" s="361"/>
      <c r="D890" s="389"/>
      <c r="E890" s="365"/>
      <c r="F890" s="367"/>
      <c r="G890" s="222" t="s">
        <v>35</v>
      </c>
      <c r="H890" s="234"/>
      <c r="I890" s="201">
        <f t="shared" si="695"/>
        <v>0</v>
      </c>
      <c r="J890" s="235"/>
      <c r="K890" s="234"/>
      <c r="L890" s="201">
        <f t="shared" si="696"/>
        <v>0</v>
      </c>
      <c r="M890" s="235"/>
      <c r="N890" s="234"/>
      <c r="O890" s="201">
        <f t="shared" si="697"/>
        <v>0</v>
      </c>
      <c r="P890" s="235"/>
      <c r="Q890" s="234"/>
      <c r="R890" s="201">
        <f t="shared" si="698"/>
        <v>0</v>
      </c>
      <c r="S890" s="235"/>
      <c r="T890" s="234"/>
      <c r="U890" s="201">
        <f t="shared" si="699"/>
        <v>0</v>
      </c>
      <c r="V890" s="235"/>
      <c r="W890" s="234"/>
      <c r="X890" s="201">
        <f t="shared" si="700"/>
        <v>0</v>
      </c>
      <c r="Y890" s="254"/>
      <c r="Z890" s="234"/>
      <c r="AA890" s="201">
        <f t="shared" si="701"/>
        <v>0</v>
      </c>
      <c r="AB890" s="235"/>
      <c r="AC890" s="234"/>
      <c r="AD890" s="201">
        <f t="shared" si="702"/>
        <v>0</v>
      </c>
      <c r="AE890" s="235"/>
      <c r="AF890" s="234"/>
      <c r="AG890" s="201">
        <f t="shared" si="703"/>
        <v>0</v>
      </c>
      <c r="AH890" s="235"/>
      <c r="AI890" s="229"/>
      <c r="AJ890" s="205" t="s">
        <v>40</v>
      </c>
    </row>
    <row r="891" spans="1:36">
      <c r="A891" s="359"/>
      <c r="B891" s="367"/>
      <c r="C891" s="361"/>
      <c r="D891" s="389"/>
      <c r="E891" s="365"/>
      <c r="F891" s="367"/>
      <c r="G891" s="222" t="s">
        <v>37</v>
      </c>
      <c r="H891" s="234"/>
      <c r="I891" s="201">
        <f t="shared" si="695"/>
        <v>0</v>
      </c>
      <c r="J891" s="235"/>
      <c r="K891" s="234"/>
      <c r="L891" s="201">
        <f t="shared" si="696"/>
        <v>0</v>
      </c>
      <c r="M891" s="235"/>
      <c r="N891" s="234"/>
      <c r="O891" s="201">
        <f t="shared" si="697"/>
        <v>0</v>
      </c>
      <c r="P891" s="235"/>
      <c r="Q891" s="234"/>
      <c r="R891" s="201">
        <f t="shared" si="698"/>
        <v>0</v>
      </c>
      <c r="S891" s="235"/>
      <c r="T891" s="234"/>
      <c r="U891" s="201">
        <f t="shared" si="699"/>
        <v>0</v>
      </c>
      <c r="V891" s="235"/>
      <c r="W891" s="234"/>
      <c r="X891" s="201">
        <f t="shared" si="700"/>
        <v>0</v>
      </c>
      <c r="Y891" s="254"/>
      <c r="Z891" s="234"/>
      <c r="AA891" s="201">
        <f t="shared" si="701"/>
        <v>0</v>
      </c>
      <c r="AB891" s="235"/>
      <c r="AC891" s="234"/>
      <c r="AD891" s="201">
        <f t="shared" si="702"/>
        <v>0</v>
      </c>
      <c r="AE891" s="235"/>
      <c r="AF891" s="234"/>
      <c r="AG891" s="201">
        <f t="shared" si="703"/>
        <v>0</v>
      </c>
      <c r="AH891" s="235"/>
      <c r="AI891" s="229"/>
      <c r="AJ891" s="206">
        <f>AJ889/AJ885</f>
        <v>0.26365738544562178</v>
      </c>
    </row>
    <row r="892" spans="1:36" ht="15.75" thickBot="1">
      <c r="A892" s="360"/>
      <c r="B892" s="368"/>
      <c r="C892" s="362"/>
      <c r="D892" s="405"/>
      <c r="E892" s="366"/>
      <c r="F892" s="368"/>
      <c r="G892" s="223" t="s">
        <v>38</v>
      </c>
      <c r="H892" s="236"/>
      <c r="I892" s="207">
        <f t="shared" si="695"/>
        <v>0</v>
      </c>
      <c r="J892" s="237"/>
      <c r="K892" s="236"/>
      <c r="L892" s="207">
        <f t="shared" si="696"/>
        <v>0</v>
      </c>
      <c r="M892" s="237"/>
      <c r="N892" s="236"/>
      <c r="O892" s="207">
        <f t="shared" si="697"/>
        <v>0</v>
      </c>
      <c r="P892" s="237"/>
      <c r="Q892" s="236"/>
      <c r="R892" s="207">
        <f t="shared" si="698"/>
        <v>0</v>
      </c>
      <c r="S892" s="237"/>
      <c r="T892" s="236"/>
      <c r="U892" s="207">
        <f t="shared" si="699"/>
        <v>0</v>
      </c>
      <c r="V892" s="237"/>
      <c r="W892" s="236"/>
      <c r="X892" s="207">
        <f t="shared" si="700"/>
        <v>0</v>
      </c>
      <c r="Y892" s="255"/>
      <c r="Z892" s="236"/>
      <c r="AA892" s="207">
        <f t="shared" si="701"/>
        <v>0</v>
      </c>
      <c r="AB892" s="237"/>
      <c r="AC892" s="236"/>
      <c r="AD892" s="207">
        <f t="shared" si="702"/>
        <v>0</v>
      </c>
      <c r="AE892" s="237"/>
      <c r="AF892" s="236"/>
      <c r="AG892" s="207">
        <f t="shared" si="703"/>
        <v>0</v>
      </c>
      <c r="AH892" s="237"/>
      <c r="AI892" s="230"/>
      <c r="AJ892" s="208"/>
    </row>
    <row r="893" spans="1:36" ht="15" hidden="1" customHeight="1">
      <c r="A893" s="383" t="s">
        <v>17</v>
      </c>
      <c r="B893" s="384" t="s">
        <v>13</v>
      </c>
      <c r="C893" s="384" t="s">
        <v>14</v>
      </c>
      <c r="D893" s="384" t="s">
        <v>157</v>
      </c>
      <c r="E893" s="384" t="s">
        <v>16</v>
      </c>
      <c r="F893" s="381" t="s">
        <v>17</v>
      </c>
      <c r="G893" s="385" t="s">
        <v>18</v>
      </c>
      <c r="H893" s="386" t="s">
        <v>19</v>
      </c>
      <c r="I893" s="381" t="s">
        <v>20</v>
      </c>
      <c r="J893" s="382" t="s">
        <v>21</v>
      </c>
      <c r="K893" s="386" t="s">
        <v>19</v>
      </c>
      <c r="L893" s="381" t="s">
        <v>20</v>
      </c>
      <c r="M893" s="382" t="s">
        <v>21</v>
      </c>
      <c r="N893" s="386" t="s">
        <v>19</v>
      </c>
      <c r="O893" s="381" t="s">
        <v>20</v>
      </c>
      <c r="P893" s="382" t="s">
        <v>21</v>
      </c>
      <c r="Q893" s="386" t="s">
        <v>19</v>
      </c>
      <c r="R893" s="381" t="s">
        <v>20</v>
      </c>
      <c r="S893" s="382" t="s">
        <v>21</v>
      </c>
      <c r="T893" s="386" t="s">
        <v>19</v>
      </c>
      <c r="U893" s="381" t="s">
        <v>20</v>
      </c>
      <c r="V893" s="382" t="s">
        <v>21</v>
      </c>
      <c r="W893" s="386" t="s">
        <v>19</v>
      </c>
      <c r="X893" s="381" t="s">
        <v>20</v>
      </c>
      <c r="Y893" s="390" t="s">
        <v>21</v>
      </c>
      <c r="Z893" s="386" t="s">
        <v>19</v>
      </c>
      <c r="AA893" s="381" t="s">
        <v>20</v>
      </c>
      <c r="AB893" s="382" t="s">
        <v>21</v>
      </c>
      <c r="AC893" s="386" t="s">
        <v>19</v>
      </c>
      <c r="AD893" s="381" t="s">
        <v>20</v>
      </c>
      <c r="AE893" s="382" t="s">
        <v>21</v>
      </c>
      <c r="AF893" s="386" t="s">
        <v>19</v>
      </c>
      <c r="AG893" s="381" t="s">
        <v>20</v>
      </c>
      <c r="AH893" s="382" t="s">
        <v>21</v>
      </c>
      <c r="AI893" s="387" t="s">
        <v>19</v>
      </c>
      <c r="AJ893" s="388" t="s">
        <v>22</v>
      </c>
    </row>
    <row r="894" spans="1:36" ht="15" hidden="1" customHeight="1">
      <c r="A894" s="354"/>
      <c r="B894" s="356"/>
      <c r="C894" s="356"/>
      <c r="D894" s="356"/>
      <c r="E894" s="356"/>
      <c r="F894" s="348"/>
      <c r="G894" s="358"/>
      <c r="H894" s="352"/>
      <c r="I894" s="348"/>
      <c r="J894" s="350"/>
      <c r="K894" s="352"/>
      <c r="L894" s="348"/>
      <c r="M894" s="350"/>
      <c r="N894" s="352"/>
      <c r="O894" s="348"/>
      <c r="P894" s="350"/>
      <c r="Q894" s="352"/>
      <c r="R894" s="348"/>
      <c r="S894" s="350"/>
      <c r="T894" s="352"/>
      <c r="U894" s="348"/>
      <c r="V894" s="350"/>
      <c r="W894" s="352"/>
      <c r="X894" s="348"/>
      <c r="Y894" s="370"/>
      <c r="Z894" s="352"/>
      <c r="AA894" s="348"/>
      <c r="AB894" s="350"/>
      <c r="AC894" s="352"/>
      <c r="AD894" s="348"/>
      <c r="AE894" s="350"/>
      <c r="AF894" s="352"/>
      <c r="AG894" s="348"/>
      <c r="AH894" s="350"/>
      <c r="AI894" s="372"/>
      <c r="AJ894" s="380"/>
    </row>
    <row r="895" spans="1:36" ht="15" hidden="1" customHeight="1">
      <c r="A895" s="359" t="s">
        <v>219</v>
      </c>
      <c r="B895" s="367" t="s">
        <v>379</v>
      </c>
      <c r="C895" s="361">
        <v>2272</v>
      </c>
      <c r="D895" s="389"/>
      <c r="E895" s="365" t="s">
        <v>380</v>
      </c>
      <c r="F895" s="367" t="s">
        <v>219</v>
      </c>
      <c r="G895" s="222" t="s">
        <v>27</v>
      </c>
      <c r="H895" s="234"/>
      <c r="I895" s="201">
        <f t="shared" ref="I895:I903" si="704">H895-J895</f>
        <v>0</v>
      </c>
      <c r="J895" s="235"/>
      <c r="K895" s="234"/>
      <c r="L895" s="201">
        <f t="shared" ref="L895:L903" si="705">K895-M895</f>
        <v>0</v>
      </c>
      <c r="M895" s="235"/>
      <c r="N895" s="234"/>
      <c r="O895" s="201">
        <f t="shared" ref="O895:O903" si="706">N895-P895</f>
        <v>0</v>
      </c>
      <c r="P895" s="235"/>
      <c r="Q895" s="234"/>
      <c r="R895" s="201">
        <f t="shared" ref="R895:R903" si="707">Q895-S895</f>
        <v>0</v>
      </c>
      <c r="S895" s="235"/>
      <c r="T895" s="234"/>
      <c r="U895" s="201">
        <f t="shared" ref="U895:U903" si="708">T895-V895</f>
        <v>0</v>
      </c>
      <c r="V895" s="235"/>
      <c r="W895" s="234"/>
      <c r="X895" s="201">
        <f t="shared" ref="X895:X903" si="709">W895-Y895</f>
        <v>0</v>
      </c>
      <c r="Y895" s="254"/>
      <c r="Z895" s="234"/>
      <c r="AA895" s="201">
        <f t="shared" ref="AA895:AA903" si="710">Z895-AB895</f>
        <v>0</v>
      </c>
      <c r="AB895" s="235"/>
      <c r="AC895" s="234"/>
      <c r="AD895" s="201">
        <f t="shared" ref="AD895:AD903" si="711">AC895-AE895</f>
        <v>0</v>
      </c>
      <c r="AE895" s="235"/>
      <c r="AF895" s="234"/>
      <c r="AG895" s="201">
        <f t="shared" ref="AG895:AG903" si="712">AF895-AH895</f>
        <v>0</v>
      </c>
      <c r="AH895" s="235"/>
      <c r="AI895" s="229"/>
      <c r="AJ895" s="203" t="s">
        <v>28</v>
      </c>
    </row>
    <row r="896" spans="1:36" ht="15" hidden="1" customHeight="1">
      <c r="A896" s="359"/>
      <c r="B896" s="367"/>
      <c r="C896" s="361"/>
      <c r="D896" s="389"/>
      <c r="E896" s="365"/>
      <c r="F896" s="367"/>
      <c r="G896" s="222" t="s">
        <v>29</v>
      </c>
      <c r="H896" s="234"/>
      <c r="I896" s="201">
        <f t="shared" si="704"/>
        <v>0</v>
      </c>
      <c r="J896" s="235"/>
      <c r="K896" s="234"/>
      <c r="L896" s="201">
        <f t="shared" si="705"/>
        <v>0</v>
      </c>
      <c r="M896" s="235"/>
      <c r="N896" s="234"/>
      <c r="O896" s="201">
        <f t="shared" si="706"/>
        <v>0</v>
      </c>
      <c r="P896" s="235"/>
      <c r="Q896" s="234"/>
      <c r="R896" s="201">
        <f t="shared" si="707"/>
        <v>0</v>
      </c>
      <c r="S896" s="235"/>
      <c r="T896" s="234"/>
      <c r="U896" s="201">
        <f t="shared" si="708"/>
        <v>0</v>
      </c>
      <c r="V896" s="235"/>
      <c r="W896" s="234"/>
      <c r="X896" s="201">
        <f t="shared" si="709"/>
        <v>0</v>
      </c>
      <c r="Y896" s="254"/>
      <c r="Z896" s="234"/>
      <c r="AA896" s="201">
        <f t="shared" si="710"/>
        <v>0</v>
      </c>
      <c r="AB896" s="235"/>
      <c r="AC896" s="234"/>
      <c r="AD896" s="201">
        <f t="shared" si="711"/>
        <v>0</v>
      </c>
      <c r="AE896" s="235"/>
      <c r="AF896" s="234"/>
      <c r="AG896" s="201">
        <f t="shared" si="712"/>
        <v>0</v>
      </c>
      <c r="AH896" s="235"/>
      <c r="AI896" s="229"/>
      <c r="AJ896" s="204">
        <f>SUM(H895:H903,K895:K903,N895:N903,Q895:Q903,T895:T903,W895:W903,Z895:Z903,AC895:AC903,AF895:AF903)</f>
        <v>2200000</v>
      </c>
    </row>
    <row r="897" spans="1:36" ht="15" hidden="1" customHeight="1">
      <c r="A897" s="359"/>
      <c r="B897" s="367"/>
      <c r="C897" s="361"/>
      <c r="D897" s="389"/>
      <c r="E897" s="365"/>
      <c r="F897" s="367"/>
      <c r="G897" s="222" t="s">
        <v>30</v>
      </c>
      <c r="H897" s="234"/>
      <c r="I897" s="201">
        <f t="shared" si="704"/>
        <v>0</v>
      </c>
      <c r="J897" s="235"/>
      <c r="K897" s="234"/>
      <c r="L897" s="201">
        <f t="shared" si="705"/>
        <v>0</v>
      </c>
      <c r="M897" s="235"/>
      <c r="N897" s="234"/>
      <c r="O897" s="201">
        <f t="shared" si="706"/>
        <v>0</v>
      </c>
      <c r="P897" s="235"/>
      <c r="Q897" s="234"/>
      <c r="R897" s="201">
        <f t="shared" si="707"/>
        <v>0</v>
      </c>
      <c r="S897" s="235"/>
      <c r="T897" s="234"/>
      <c r="U897" s="201">
        <f t="shared" si="708"/>
        <v>0</v>
      </c>
      <c r="V897" s="235"/>
      <c r="W897" s="234"/>
      <c r="X897" s="201">
        <f t="shared" si="709"/>
        <v>0</v>
      </c>
      <c r="Y897" s="254"/>
      <c r="Z897" s="234"/>
      <c r="AA897" s="201">
        <f t="shared" si="710"/>
        <v>0</v>
      </c>
      <c r="AB897" s="235"/>
      <c r="AC897" s="234"/>
      <c r="AD897" s="201">
        <f t="shared" si="711"/>
        <v>0</v>
      </c>
      <c r="AE897" s="235"/>
      <c r="AF897" s="234"/>
      <c r="AG897" s="201">
        <f t="shared" si="712"/>
        <v>0</v>
      </c>
      <c r="AH897" s="235"/>
      <c r="AI897" s="229"/>
      <c r="AJ897" s="205" t="s">
        <v>32</v>
      </c>
    </row>
    <row r="898" spans="1:36" ht="15" hidden="1" customHeight="1">
      <c r="A898" s="359"/>
      <c r="B898" s="367"/>
      <c r="C898" s="361"/>
      <c r="D898" s="389"/>
      <c r="E898" s="365"/>
      <c r="F898" s="367"/>
      <c r="G898" s="222" t="s">
        <v>31</v>
      </c>
      <c r="H898" s="234"/>
      <c r="I898" s="201">
        <f t="shared" si="704"/>
        <v>0</v>
      </c>
      <c r="J898" s="235"/>
      <c r="K898" s="234"/>
      <c r="L898" s="201">
        <f t="shared" si="705"/>
        <v>0</v>
      </c>
      <c r="M898" s="235"/>
      <c r="N898" s="234"/>
      <c r="O898" s="201">
        <f t="shared" si="706"/>
        <v>0</v>
      </c>
      <c r="P898" s="235"/>
      <c r="Q898" s="234"/>
      <c r="R898" s="201">
        <f t="shared" si="707"/>
        <v>0</v>
      </c>
      <c r="S898" s="235"/>
      <c r="T898" s="234"/>
      <c r="U898" s="201">
        <f t="shared" si="708"/>
        <v>0</v>
      </c>
      <c r="V898" s="235"/>
      <c r="W898" s="234"/>
      <c r="X898" s="201">
        <f t="shared" si="709"/>
        <v>0</v>
      </c>
      <c r="Y898" s="254"/>
      <c r="Z898" s="234"/>
      <c r="AA898" s="201">
        <f t="shared" si="710"/>
        <v>0</v>
      </c>
      <c r="AB898" s="235"/>
      <c r="AC898" s="234"/>
      <c r="AD898" s="201">
        <f t="shared" si="711"/>
        <v>0</v>
      </c>
      <c r="AE898" s="235"/>
      <c r="AF898" s="234"/>
      <c r="AG898" s="201">
        <f t="shared" si="712"/>
        <v>0</v>
      </c>
      <c r="AH898" s="235"/>
      <c r="AI898" s="229"/>
      <c r="AJ898" s="204">
        <f>SUM(I895:I903,L895:L903,O895:O903,R895:R903,U895:U903,X895:X903,AA895:AA903,AD895:AD903,AA895:AA903,AG895:AG903)</f>
        <v>0</v>
      </c>
    </row>
    <row r="899" spans="1:36" ht="15" hidden="1" customHeight="1">
      <c r="A899" s="359"/>
      <c r="B899" s="367"/>
      <c r="C899" s="361"/>
      <c r="D899" s="389"/>
      <c r="E899" s="365"/>
      <c r="F899" s="367"/>
      <c r="G899" s="222" t="s">
        <v>33</v>
      </c>
      <c r="H899" s="234"/>
      <c r="I899" s="201">
        <f t="shared" si="704"/>
        <v>0</v>
      </c>
      <c r="J899" s="235"/>
      <c r="K899" s="234"/>
      <c r="L899" s="201">
        <f t="shared" si="705"/>
        <v>0</v>
      </c>
      <c r="M899" s="235"/>
      <c r="N899" s="234"/>
      <c r="O899" s="201">
        <f t="shared" si="706"/>
        <v>0</v>
      </c>
      <c r="P899" s="235"/>
      <c r="Q899" s="234"/>
      <c r="R899" s="201">
        <f t="shared" si="707"/>
        <v>0</v>
      </c>
      <c r="S899" s="235"/>
      <c r="T899" s="234"/>
      <c r="U899" s="201">
        <f t="shared" si="708"/>
        <v>0</v>
      </c>
      <c r="V899" s="235"/>
      <c r="W899" s="234"/>
      <c r="X899" s="201">
        <f t="shared" si="709"/>
        <v>0</v>
      </c>
      <c r="Y899" s="254"/>
      <c r="Z899" s="234"/>
      <c r="AA899" s="201">
        <f t="shared" si="710"/>
        <v>0</v>
      </c>
      <c r="AB899" s="235"/>
      <c r="AC899" s="234"/>
      <c r="AD899" s="201">
        <f t="shared" si="711"/>
        <v>0</v>
      </c>
      <c r="AE899" s="235"/>
      <c r="AF899" s="234"/>
      <c r="AG899" s="201">
        <f t="shared" si="712"/>
        <v>0</v>
      </c>
      <c r="AH899" s="235"/>
      <c r="AI899" s="229"/>
      <c r="AJ899" s="205" t="s">
        <v>36</v>
      </c>
    </row>
    <row r="900" spans="1:36" ht="15" hidden="1" customHeight="1">
      <c r="A900" s="359"/>
      <c r="B900" s="367"/>
      <c r="C900" s="361"/>
      <c r="D900" s="389"/>
      <c r="E900" s="365"/>
      <c r="F900" s="367"/>
      <c r="G900" s="222" t="s">
        <v>34</v>
      </c>
      <c r="H900" s="234">
        <v>2200000</v>
      </c>
      <c r="I900" s="201">
        <f t="shared" si="704"/>
        <v>0</v>
      </c>
      <c r="J900" s="235">
        <v>2200000</v>
      </c>
      <c r="K900" s="234"/>
      <c r="L900" s="201">
        <f t="shared" si="705"/>
        <v>0</v>
      </c>
      <c r="M900" s="235"/>
      <c r="N900" s="234"/>
      <c r="O900" s="201">
        <f t="shared" si="706"/>
        <v>0</v>
      </c>
      <c r="P900" s="235"/>
      <c r="Q900" s="234"/>
      <c r="R900" s="201">
        <f t="shared" si="707"/>
        <v>0</v>
      </c>
      <c r="S900" s="235"/>
      <c r="T900" s="234"/>
      <c r="U900" s="201">
        <f t="shared" si="708"/>
        <v>0</v>
      </c>
      <c r="V900" s="235"/>
      <c r="W900" s="234"/>
      <c r="X900" s="201">
        <f t="shared" si="709"/>
        <v>0</v>
      </c>
      <c r="Y900" s="254"/>
      <c r="Z900" s="234"/>
      <c r="AA900" s="201">
        <f t="shared" si="710"/>
        <v>0</v>
      </c>
      <c r="AB900" s="235"/>
      <c r="AC900" s="234"/>
      <c r="AD900" s="201">
        <f t="shared" si="711"/>
        <v>0</v>
      </c>
      <c r="AE900" s="235"/>
      <c r="AF900" s="234"/>
      <c r="AG900" s="201">
        <f t="shared" si="712"/>
        <v>0</v>
      </c>
      <c r="AH900" s="235"/>
      <c r="AI900" s="229"/>
      <c r="AJ900" s="204">
        <f>SUM(J895:J903,M895:M903,P895:P903,S895:S903,V895:V903,Y895:Y903,AB895:AB903,AE895:AE903,AH895:AH903)</f>
        <v>2200000</v>
      </c>
    </row>
    <row r="901" spans="1:36" ht="15" hidden="1" customHeight="1">
      <c r="A901" s="359"/>
      <c r="B901" s="367"/>
      <c r="C901" s="361"/>
      <c r="D901" s="389"/>
      <c r="E901" s="365"/>
      <c r="F901" s="367"/>
      <c r="G901" s="222" t="s">
        <v>35</v>
      </c>
      <c r="H901" s="234"/>
      <c r="I901" s="201">
        <f t="shared" si="704"/>
        <v>0</v>
      </c>
      <c r="J901" s="235"/>
      <c r="K901" s="234"/>
      <c r="L901" s="201">
        <f t="shared" si="705"/>
        <v>0</v>
      </c>
      <c r="M901" s="235"/>
      <c r="N901" s="234"/>
      <c r="O901" s="201">
        <f t="shared" si="706"/>
        <v>0</v>
      </c>
      <c r="P901" s="235"/>
      <c r="Q901" s="234"/>
      <c r="R901" s="201">
        <f t="shared" si="707"/>
        <v>0</v>
      </c>
      <c r="S901" s="235"/>
      <c r="T901" s="234"/>
      <c r="U901" s="201">
        <f t="shared" si="708"/>
        <v>0</v>
      </c>
      <c r="V901" s="235"/>
      <c r="W901" s="234"/>
      <c r="X901" s="201">
        <f t="shared" si="709"/>
        <v>0</v>
      </c>
      <c r="Y901" s="254"/>
      <c r="Z901" s="234"/>
      <c r="AA901" s="201">
        <f t="shared" si="710"/>
        <v>0</v>
      </c>
      <c r="AB901" s="235"/>
      <c r="AC901" s="234"/>
      <c r="AD901" s="201">
        <f t="shared" si="711"/>
        <v>0</v>
      </c>
      <c r="AE901" s="235"/>
      <c r="AF901" s="234"/>
      <c r="AG901" s="201">
        <f t="shared" si="712"/>
        <v>0</v>
      </c>
      <c r="AH901" s="235"/>
      <c r="AI901" s="229"/>
      <c r="AJ901" s="205" t="s">
        <v>40</v>
      </c>
    </row>
    <row r="902" spans="1:36" ht="15" hidden="1" customHeight="1">
      <c r="A902" s="359"/>
      <c r="B902" s="367"/>
      <c r="C902" s="361"/>
      <c r="D902" s="389"/>
      <c r="E902" s="365"/>
      <c r="F902" s="367"/>
      <c r="G902" s="222" t="s">
        <v>37</v>
      </c>
      <c r="H902" s="234"/>
      <c r="I902" s="201">
        <f t="shared" si="704"/>
        <v>0</v>
      </c>
      <c r="J902" s="235"/>
      <c r="K902" s="234"/>
      <c r="L902" s="201">
        <f t="shared" si="705"/>
        <v>0</v>
      </c>
      <c r="M902" s="235"/>
      <c r="N902" s="234"/>
      <c r="O902" s="201">
        <f t="shared" si="706"/>
        <v>0</v>
      </c>
      <c r="P902" s="235"/>
      <c r="Q902" s="234"/>
      <c r="R902" s="201">
        <f t="shared" si="707"/>
        <v>0</v>
      </c>
      <c r="S902" s="235"/>
      <c r="T902" s="234"/>
      <c r="U902" s="201">
        <f t="shared" si="708"/>
        <v>0</v>
      </c>
      <c r="V902" s="235"/>
      <c r="W902" s="234"/>
      <c r="X902" s="201">
        <f t="shared" si="709"/>
        <v>0</v>
      </c>
      <c r="Y902" s="254"/>
      <c r="Z902" s="234"/>
      <c r="AA902" s="201">
        <f t="shared" si="710"/>
        <v>0</v>
      </c>
      <c r="AB902" s="235"/>
      <c r="AC902" s="234"/>
      <c r="AD902" s="201">
        <f t="shared" si="711"/>
        <v>0</v>
      </c>
      <c r="AE902" s="235"/>
      <c r="AF902" s="234"/>
      <c r="AG902" s="201">
        <f t="shared" si="712"/>
        <v>0</v>
      </c>
      <c r="AH902" s="235"/>
      <c r="AI902" s="229"/>
      <c r="AJ902" s="206">
        <f>AJ900/AJ896</f>
        <v>1</v>
      </c>
    </row>
    <row r="903" spans="1:36" ht="15" hidden="1" customHeight="1" thickBot="1">
      <c r="A903" s="396"/>
      <c r="B903" s="400"/>
      <c r="C903" s="397"/>
      <c r="D903" s="408"/>
      <c r="E903" s="399"/>
      <c r="F903" s="400"/>
      <c r="G903" s="224" t="s">
        <v>38</v>
      </c>
      <c r="H903" s="238"/>
      <c r="I903" s="202">
        <f t="shared" si="704"/>
        <v>0</v>
      </c>
      <c r="J903" s="239"/>
      <c r="K903" s="238"/>
      <c r="L903" s="202">
        <f t="shared" si="705"/>
        <v>0</v>
      </c>
      <c r="M903" s="239"/>
      <c r="N903" s="238"/>
      <c r="O903" s="202">
        <f t="shared" si="706"/>
        <v>0</v>
      </c>
      <c r="P903" s="239"/>
      <c r="Q903" s="238"/>
      <c r="R903" s="202">
        <f t="shared" si="707"/>
        <v>0</v>
      </c>
      <c r="S903" s="239"/>
      <c r="T903" s="238"/>
      <c r="U903" s="202">
        <f t="shared" si="708"/>
        <v>0</v>
      </c>
      <c r="V903" s="239"/>
      <c r="W903" s="238"/>
      <c r="X903" s="202">
        <f t="shared" si="709"/>
        <v>0</v>
      </c>
      <c r="Y903" s="256"/>
      <c r="Z903" s="238"/>
      <c r="AA903" s="202">
        <f t="shared" si="710"/>
        <v>0</v>
      </c>
      <c r="AB903" s="239"/>
      <c r="AC903" s="238"/>
      <c r="AD903" s="202">
        <f t="shared" si="711"/>
        <v>0</v>
      </c>
      <c r="AE903" s="239"/>
      <c r="AF903" s="238"/>
      <c r="AG903" s="202">
        <f t="shared" si="712"/>
        <v>0</v>
      </c>
      <c r="AH903" s="239"/>
      <c r="AI903" s="231"/>
      <c r="AJ903" s="213"/>
    </row>
    <row r="904" spans="1:36" ht="15" hidden="1" customHeight="1">
      <c r="A904" s="353" t="s">
        <v>17</v>
      </c>
      <c r="B904" s="355" t="s">
        <v>13</v>
      </c>
      <c r="C904" s="355" t="s">
        <v>14</v>
      </c>
      <c r="D904" s="355" t="s">
        <v>157</v>
      </c>
      <c r="E904" s="355" t="s">
        <v>16</v>
      </c>
      <c r="F904" s="347" t="s">
        <v>17</v>
      </c>
      <c r="G904" s="357" t="s">
        <v>18</v>
      </c>
      <c r="H904" s="351" t="s">
        <v>19</v>
      </c>
      <c r="I904" s="347" t="s">
        <v>20</v>
      </c>
      <c r="J904" s="349" t="s">
        <v>21</v>
      </c>
      <c r="K904" s="351" t="s">
        <v>19</v>
      </c>
      <c r="L904" s="347" t="s">
        <v>20</v>
      </c>
      <c r="M904" s="349" t="s">
        <v>21</v>
      </c>
      <c r="N904" s="351" t="s">
        <v>19</v>
      </c>
      <c r="O904" s="347" t="s">
        <v>20</v>
      </c>
      <c r="P904" s="349" t="s">
        <v>21</v>
      </c>
      <c r="Q904" s="351" t="s">
        <v>19</v>
      </c>
      <c r="R904" s="347" t="s">
        <v>20</v>
      </c>
      <c r="S904" s="349" t="s">
        <v>21</v>
      </c>
      <c r="T904" s="351" t="s">
        <v>19</v>
      </c>
      <c r="U904" s="347" t="s">
        <v>20</v>
      </c>
      <c r="V904" s="349" t="s">
        <v>21</v>
      </c>
      <c r="W904" s="351" t="s">
        <v>19</v>
      </c>
      <c r="X904" s="347" t="s">
        <v>20</v>
      </c>
      <c r="Y904" s="369" t="s">
        <v>21</v>
      </c>
      <c r="Z904" s="351" t="s">
        <v>19</v>
      </c>
      <c r="AA904" s="347" t="s">
        <v>20</v>
      </c>
      <c r="AB904" s="349" t="s">
        <v>21</v>
      </c>
      <c r="AC904" s="351" t="s">
        <v>19</v>
      </c>
      <c r="AD904" s="347" t="s">
        <v>20</v>
      </c>
      <c r="AE904" s="349" t="s">
        <v>21</v>
      </c>
      <c r="AF904" s="351" t="s">
        <v>19</v>
      </c>
      <c r="AG904" s="347" t="s">
        <v>20</v>
      </c>
      <c r="AH904" s="349" t="s">
        <v>21</v>
      </c>
      <c r="AI904" s="371" t="s">
        <v>19</v>
      </c>
      <c r="AJ904" s="379" t="s">
        <v>22</v>
      </c>
    </row>
    <row r="905" spans="1:36" ht="15" hidden="1" customHeight="1">
      <c r="A905" s="354"/>
      <c r="B905" s="356"/>
      <c r="C905" s="356"/>
      <c r="D905" s="356"/>
      <c r="E905" s="356"/>
      <c r="F905" s="348"/>
      <c r="G905" s="358"/>
      <c r="H905" s="352"/>
      <c r="I905" s="348"/>
      <c r="J905" s="350"/>
      <c r="K905" s="352"/>
      <c r="L905" s="348"/>
      <c r="M905" s="350"/>
      <c r="N905" s="352"/>
      <c r="O905" s="348"/>
      <c r="P905" s="350"/>
      <c r="Q905" s="352"/>
      <c r="R905" s="348"/>
      <c r="S905" s="350"/>
      <c r="T905" s="352"/>
      <c r="U905" s="348"/>
      <c r="V905" s="350"/>
      <c r="W905" s="352"/>
      <c r="X905" s="348"/>
      <c r="Y905" s="370"/>
      <c r="Z905" s="352"/>
      <c r="AA905" s="348"/>
      <c r="AB905" s="350"/>
      <c r="AC905" s="352"/>
      <c r="AD905" s="348"/>
      <c r="AE905" s="350"/>
      <c r="AF905" s="352"/>
      <c r="AG905" s="348"/>
      <c r="AH905" s="350"/>
      <c r="AI905" s="372"/>
      <c r="AJ905" s="380"/>
    </row>
    <row r="906" spans="1:36" ht="15" hidden="1" customHeight="1">
      <c r="A906" s="359" t="s">
        <v>195</v>
      </c>
      <c r="B906" s="367" t="s">
        <v>381</v>
      </c>
      <c r="C906" s="361">
        <v>1826</v>
      </c>
      <c r="D906" s="363" t="s">
        <v>382</v>
      </c>
      <c r="E906" s="365" t="s">
        <v>383</v>
      </c>
      <c r="F906" s="367" t="s">
        <v>195</v>
      </c>
      <c r="G906" s="222" t="s">
        <v>27</v>
      </c>
      <c r="H906" s="234"/>
      <c r="I906" s="201">
        <f t="shared" ref="I906:I914" si="713">H906-J906</f>
        <v>0</v>
      </c>
      <c r="J906" s="235"/>
      <c r="K906" s="234"/>
      <c r="L906" s="201">
        <f t="shared" ref="L906:L914" si="714">K906-M906</f>
        <v>0</v>
      </c>
      <c r="M906" s="235"/>
      <c r="N906" s="234"/>
      <c r="O906" s="201">
        <f t="shared" ref="O906:O914" si="715">N906-P906</f>
        <v>0</v>
      </c>
      <c r="P906" s="235"/>
      <c r="Q906" s="234"/>
      <c r="R906" s="201">
        <f t="shared" ref="R906:R914" si="716">Q906-S906</f>
        <v>0</v>
      </c>
      <c r="S906" s="235"/>
      <c r="T906" s="234"/>
      <c r="U906" s="201">
        <f t="shared" ref="U906:U914" si="717">T906-V906</f>
        <v>0</v>
      </c>
      <c r="V906" s="235"/>
      <c r="W906" s="234"/>
      <c r="X906" s="201">
        <f t="shared" ref="X906:X914" si="718">W906-Y906</f>
        <v>0</v>
      </c>
      <c r="Y906" s="254"/>
      <c r="Z906" s="234"/>
      <c r="AA906" s="201">
        <f t="shared" ref="AA906:AA914" si="719">Z906-AB906</f>
        <v>0</v>
      </c>
      <c r="AB906" s="235"/>
      <c r="AC906" s="234"/>
      <c r="AD906" s="201">
        <f t="shared" ref="AD906:AD914" si="720">AC906-AE906</f>
        <v>0</v>
      </c>
      <c r="AE906" s="235"/>
      <c r="AF906" s="234"/>
      <c r="AG906" s="201">
        <f t="shared" ref="AG906:AG914" si="721">AF906-AH906</f>
        <v>0</v>
      </c>
      <c r="AH906" s="235"/>
      <c r="AI906" s="229"/>
      <c r="AJ906" s="203" t="s">
        <v>28</v>
      </c>
    </row>
    <row r="907" spans="1:36" hidden="1">
      <c r="A907" s="359"/>
      <c r="B907" s="367"/>
      <c r="C907" s="361"/>
      <c r="D907" s="363"/>
      <c r="E907" s="365"/>
      <c r="F907" s="367"/>
      <c r="G907" s="222" t="s">
        <v>29</v>
      </c>
      <c r="H907" s="234"/>
      <c r="I907" s="201">
        <f t="shared" si="713"/>
        <v>0</v>
      </c>
      <c r="J907" s="235"/>
      <c r="K907" s="234"/>
      <c r="L907" s="201">
        <f t="shared" si="714"/>
        <v>0</v>
      </c>
      <c r="M907" s="235"/>
      <c r="N907" s="234"/>
      <c r="O907" s="201">
        <f t="shared" si="715"/>
        <v>0</v>
      </c>
      <c r="P907" s="235"/>
      <c r="Q907" s="234"/>
      <c r="R907" s="201">
        <f t="shared" si="716"/>
        <v>0</v>
      </c>
      <c r="S907" s="235"/>
      <c r="T907" s="234"/>
      <c r="U907" s="201">
        <f t="shared" si="717"/>
        <v>0</v>
      </c>
      <c r="V907" s="235"/>
      <c r="W907" s="234"/>
      <c r="X907" s="201">
        <f t="shared" si="718"/>
        <v>0</v>
      </c>
      <c r="Y907" s="254"/>
      <c r="Z907" s="234"/>
      <c r="AA907" s="201">
        <f t="shared" si="719"/>
        <v>0</v>
      </c>
      <c r="AB907" s="235"/>
      <c r="AC907" s="234"/>
      <c r="AD907" s="201">
        <f t="shared" si="720"/>
        <v>0</v>
      </c>
      <c r="AE907" s="235"/>
      <c r="AF907" s="234"/>
      <c r="AG907" s="201">
        <f t="shared" si="721"/>
        <v>0</v>
      </c>
      <c r="AH907" s="235"/>
      <c r="AI907" s="229"/>
      <c r="AJ907" s="204">
        <f>SUM(H906:H914,K906:K914,N906:N914,Q906:Q914,T906:T914,W906:W914,Z906:Z914,AC906:AC914,AF906:AF914)</f>
        <v>1308483</v>
      </c>
    </row>
    <row r="908" spans="1:36" hidden="1">
      <c r="A908" s="359"/>
      <c r="B908" s="367"/>
      <c r="C908" s="361"/>
      <c r="D908" s="363"/>
      <c r="E908" s="365"/>
      <c r="F908" s="367"/>
      <c r="G908" s="222" t="s">
        <v>30</v>
      </c>
      <c r="H908" s="234"/>
      <c r="I908" s="201">
        <f t="shared" si="713"/>
        <v>0</v>
      </c>
      <c r="J908" s="235"/>
      <c r="K908" s="234"/>
      <c r="L908" s="201">
        <f t="shared" si="714"/>
        <v>0</v>
      </c>
      <c r="M908" s="235"/>
      <c r="N908" s="234"/>
      <c r="O908" s="201">
        <f t="shared" si="715"/>
        <v>0</v>
      </c>
      <c r="P908" s="235"/>
      <c r="Q908" s="234"/>
      <c r="R908" s="201">
        <f t="shared" si="716"/>
        <v>0</v>
      </c>
      <c r="S908" s="235"/>
      <c r="T908" s="234"/>
      <c r="U908" s="201">
        <f t="shared" si="717"/>
        <v>0</v>
      </c>
      <c r="V908" s="235"/>
      <c r="W908" s="234"/>
      <c r="X908" s="201">
        <f t="shared" si="718"/>
        <v>0</v>
      </c>
      <c r="Y908" s="254"/>
      <c r="Z908" s="234"/>
      <c r="AA908" s="201">
        <f t="shared" si="719"/>
        <v>0</v>
      </c>
      <c r="AB908" s="235"/>
      <c r="AC908" s="234"/>
      <c r="AD908" s="201">
        <f t="shared" si="720"/>
        <v>0</v>
      </c>
      <c r="AE908" s="235"/>
      <c r="AF908" s="234"/>
      <c r="AG908" s="201">
        <f t="shared" si="721"/>
        <v>0</v>
      </c>
      <c r="AH908" s="235"/>
      <c r="AI908" s="229"/>
      <c r="AJ908" s="205" t="s">
        <v>32</v>
      </c>
    </row>
    <row r="909" spans="1:36" hidden="1">
      <c r="A909" s="359"/>
      <c r="B909" s="367"/>
      <c r="C909" s="361"/>
      <c r="D909" s="363"/>
      <c r="E909" s="365"/>
      <c r="F909" s="367"/>
      <c r="G909" s="222" t="s">
        <v>31</v>
      </c>
      <c r="H909" s="234"/>
      <c r="I909" s="201">
        <f t="shared" si="713"/>
        <v>0</v>
      </c>
      <c r="J909" s="235"/>
      <c r="K909" s="234"/>
      <c r="L909" s="201">
        <f t="shared" si="714"/>
        <v>0</v>
      </c>
      <c r="M909" s="235"/>
      <c r="N909" s="234"/>
      <c r="O909" s="201">
        <f t="shared" si="715"/>
        <v>0</v>
      </c>
      <c r="P909" s="235"/>
      <c r="Q909" s="234"/>
      <c r="R909" s="201">
        <f t="shared" si="716"/>
        <v>0</v>
      </c>
      <c r="S909" s="235"/>
      <c r="T909" s="234"/>
      <c r="U909" s="201">
        <f t="shared" si="717"/>
        <v>0</v>
      </c>
      <c r="V909" s="235"/>
      <c r="W909" s="234"/>
      <c r="X909" s="201">
        <f t="shared" si="718"/>
        <v>0</v>
      </c>
      <c r="Y909" s="254"/>
      <c r="Z909" s="234"/>
      <c r="AA909" s="201">
        <f t="shared" si="719"/>
        <v>0</v>
      </c>
      <c r="AB909" s="235"/>
      <c r="AC909" s="234"/>
      <c r="AD909" s="201">
        <f t="shared" si="720"/>
        <v>0</v>
      </c>
      <c r="AE909" s="235"/>
      <c r="AF909" s="234"/>
      <c r="AG909" s="201">
        <f t="shared" si="721"/>
        <v>0</v>
      </c>
      <c r="AH909" s="235"/>
      <c r="AI909" s="229"/>
      <c r="AJ909" s="204">
        <f>SUM(I906:I914,L906:L914,O906:O914,R906:R914,U906:U914,X906:X914,AA906:AA914,AD906:AD914,AG906:AG914)</f>
        <v>0</v>
      </c>
    </row>
    <row r="910" spans="1:36" hidden="1">
      <c r="A910" s="359"/>
      <c r="B910" s="367"/>
      <c r="C910" s="361"/>
      <c r="D910" s="363"/>
      <c r="E910" s="365"/>
      <c r="F910" s="367"/>
      <c r="G910" s="222" t="s">
        <v>33</v>
      </c>
      <c r="H910" s="234"/>
      <c r="I910" s="201">
        <f t="shared" si="713"/>
        <v>0</v>
      </c>
      <c r="J910" s="235"/>
      <c r="K910" s="234"/>
      <c r="L910" s="201">
        <f t="shared" si="714"/>
        <v>0</v>
      </c>
      <c r="M910" s="235"/>
      <c r="N910" s="234"/>
      <c r="O910" s="201">
        <f t="shared" si="715"/>
        <v>0</v>
      </c>
      <c r="P910" s="235"/>
      <c r="Q910" s="234"/>
      <c r="R910" s="201">
        <f t="shared" si="716"/>
        <v>0</v>
      </c>
      <c r="S910" s="235"/>
      <c r="T910" s="234"/>
      <c r="U910" s="201">
        <f t="shared" si="717"/>
        <v>0</v>
      </c>
      <c r="V910" s="235"/>
      <c r="W910" s="234"/>
      <c r="X910" s="201">
        <f t="shared" si="718"/>
        <v>0</v>
      </c>
      <c r="Y910" s="254"/>
      <c r="Z910" s="234"/>
      <c r="AA910" s="201">
        <f t="shared" si="719"/>
        <v>0</v>
      </c>
      <c r="AB910" s="235"/>
      <c r="AC910" s="234"/>
      <c r="AD910" s="201">
        <f t="shared" si="720"/>
        <v>0</v>
      </c>
      <c r="AE910" s="235"/>
      <c r="AF910" s="234"/>
      <c r="AG910" s="201">
        <f t="shared" si="721"/>
        <v>0</v>
      </c>
      <c r="AH910" s="235"/>
      <c r="AI910" s="229"/>
      <c r="AJ910" s="205" t="s">
        <v>36</v>
      </c>
    </row>
    <row r="911" spans="1:36" hidden="1">
      <c r="A911" s="359"/>
      <c r="B911" s="367"/>
      <c r="C911" s="361"/>
      <c r="D911" s="363"/>
      <c r="E911" s="365"/>
      <c r="F911" s="367"/>
      <c r="G911" s="222" t="s">
        <v>34</v>
      </c>
      <c r="H911" s="234"/>
      <c r="I911" s="201">
        <f t="shared" si="713"/>
        <v>0</v>
      </c>
      <c r="J911" s="235"/>
      <c r="K911" s="234">
        <v>1174800</v>
      </c>
      <c r="L911" s="201">
        <f t="shared" si="714"/>
        <v>0</v>
      </c>
      <c r="M911" s="235">
        <v>1174800</v>
      </c>
      <c r="N911" s="234"/>
      <c r="O911" s="201">
        <f t="shared" si="715"/>
        <v>0</v>
      </c>
      <c r="P911" s="235"/>
      <c r="Q911" s="234">
        <v>133683</v>
      </c>
      <c r="R911" s="201">
        <f t="shared" si="716"/>
        <v>0</v>
      </c>
      <c r="S911" s="235">
        <v>133683</v>
      </c>
      <c r="T911" s="234"/>
      <c r="U911" s="201">
        <f t="shared" si="717"/>
        <v>0</v>
      </c>
      <c r="V911" s="235"/>
      <c r="W911" s="234"/>
      <c r="X911" s="201">
        <f t="shared" si="718"/>
        <v>0</v>
      </c>
      <c r="Y911" s="254"/>
      <c r="Z911" s="234"/>
      <c r="AA911" s="201">
        <f t="shared" si="719"/>
        <v>0</v>
      </c>
      <c r="AB911" s="235"/>
      <c r="AC911" s="234"/>
      <c r="AD911" s="201">
        <f t="shared" si="720"/>
        <v>0</v>
      </c>
      <c r="AE911" s="235"/>
      <c r="AF911" s="234"/>
      <c r="AG911" s="201">
        <f t="shared" si="721"/>
        <v>0</v>
      </c>
      <c r="AH911" s="235"/>
      <c r="AI911" s="229"/>
      <c r="AJ911" s="204">
        <f>SUM(J906:J914,M906:M914,P906:P914,S906:S914,V906:V914,Y906:Y914,AB906:AB914,AE906:AE914,AH906:AH914)</f>
        <v>1308483</v>
      </c>
    </row>
    <row r="912" spans="1:36" hidden="1">
      <c r="A912" s="359"/>
      <c r="B912" s="367"/>
      <c r="C912" s="361"/>
      <c r="D912" s="363"/>
      <c r="E912" s="365"/>
      <c r="F912" s="367"/>
      <c r="G912" s="222" t="s">
        <v>35</v>
      </c>
      <c r="H912" s="234"/>
      <c r="I912" s="201">
        <f t="shared" si="713"/>
        <v>0</v>
      </c>
      <c r="J912" s="235"/>
      <c r="K912" s="234"/>
      <c r="L912" s="201">
        <f t="shared" si="714"/>
        <v>0</v>
      </c>
      <c r="M912" s="235"/>
      <c r="N912" s="234"/>
      <c r="O912" s="201">
        <f t="shared" si="715"/>
        <v>0</v>
      </c>
      <c r="P912" s="235"/>
      <c r="Q912" s="234"/>
      <c r="R912" s="201">
        <f t="shared" si="716"/>
        <v>0</v>
      </c>
      <c r="S912" s="235"/>
      <c r="T912" s="234"/>
      <c r="U912" s="201">
        <f t="shared" si="717"/>
        <v>0</v>
      </c>
      <c r="V912" s="235"/>
      <c r="W912" s="234"/>
      <c r="X912" s="201">
        <f t="shared" si="718"/>
        <v>0</v>
      </c>
      <c r="Y912" s="254"/>
      <c r="Z912" s="234"/>
      <c r="AA912" s="201">
        <f t="shared" si="719"/>
        <v>0</v>
      </c>
      <c r="AB912" s="235"/>
      <c r="AC912" s="234"/>
      <c r="AD912" s="201">
        <f t="shared" si="720"/>
        <v>0</v>
      </c>
      <c r="AE912" s="235"/>
      <c r="AF912" s="234"/>
      <c r="AG912" s="201">
        <f t="shared" si="721"/>
        <v>0</v>
      </c>
      <c r="AH912" s="235"/>
      <c r="AI912" s="229"/>
      <c r="AJ912" s="205" t="s">
        <v>40</v>
      </c>
    </row>
    <row r="913" spans="1:36" hidden="1">
      <c r="A913" s="359"/>
      <c r="B913" s="367"/>
      <c r="C913" s="361"/>
      <c r="D913" s="363"/>
      <c r="E913" s="365"/>
      <c r="F913" s="367"/>
      <c r="G913" s="222" t="s">
        <v>37</v>
      </c>
      <c r="H913" s="234"/>
      <c r="I913" s="201">
        <f t="shared" si="713"/>
        <v>0</v>
      </c>
      <c r="J913" s="235"/>
      <c r="K913" s="234"/>
      <c r="L913" s="201">
        <f t="shared" si="714"/>
        <v>0</v>
      </c>
      <c r="M913" s="235"/>
      <c r="N913" s="234"/>
      <c r="O913" s="201">
        <f t="shared" si="715"/>
        <v>0</v>
      </c>
      <c r="P913" s="235"/>
      <c r="Q913" s="234"/>
      <c r="R913" s="201">
        <f t="shared" si="716"/>
        <v>0</v>
      </c>
      <c r="S913" s="235"/>
      <c r="T913" s="234"/>
      <c r="U913" s="201">
        <f t="shared" si="717"/>
        <v>0</v>
      </c>
      <c r="V913" s="235"/>
      <c r="W913" s="234"/>
      <c r="X913" s="201">
        <f t="shared" si="718"/>
        <v>0</v>
      </c>
      <c r="Y913" s="254"/>
      <c r="Z913" s="234"/>
      <c r="AA913" s="201">
        <f t="shared" si="719"/>
        <v>0</v>
      </c>
      <c r="AB913" s="235"/>
      <c r="AC913" s="234"/>
      <c r="AD913" s="201">
        <f t="shared" si="720"/>
        <v>0</v>
      </c>
      <c r="AE913" s="235"/>
      <c r="AF913" s="234"/>
      <c r="AG913" s="201">
        <f t="shared" si="721"/>
        <v>0</v>
      </c>
      <c r="AH913" s="235"/>
      <c r="AI913" s="229"/>
      <c r="AJ913" s="206">
        <f>AJ911/AJ907</f>
        <v>1</v>
      </c>
    </row>
    <row r="914" spans="1:36" ht="15.75" hidden="1" thickBot="1">
      <c r="A914" s="360"/>
      <c r="B914" s="368"/>
      <c r="C914" s="362"/>
      <c r="D914" s="364"/>
      <c r="E914" s="366"/>
      <c r="F914" s="368"/>
      <c r="G914" s="223" t="s">
        <v>38</v>
      </c>
      <c r="H914" s="236"/>
      <c r="I914" s="207">
        <f t="shared" si="713"/>
        <v>0</v>
      </c>
      <c r="J914" s="237"/>
      <c r="K914" s="236"/>
      <c r="L914" s="207">
        <f t="shared" si="714"/>
        <v>0</v>
      </c>
      <c r="M914" s="237"/>
      <c r="N914" s="236"/>
      <c r="O914" s="207">
        <f t="shared" si="715"/>
        <v>0</v>
      </c>
      <c r="P914" s="237"/>
      <c r="Q914" s="236"/>
      <c r="R914" s="207">
        <f t="shared" si="716"/>
        <v>0</v>
      </c>
      <c r="S914" s="237"/>
      <c r="T914" s="236"/>
      <c r="U914" s="207">
        <f t="shared" si="717"/>
        <v>0</v>
      </c>
      <c r="V914" s="237"/>
      <c r="W914" s="236"/>
      <c r="X914" s="207">
        <f t="shared" si="718"/>
        <v>0</v>
      </c>
      <c r="Y914" s="255"/>
      <c r="Z914" s="236"/>
      <c r="AA914" s="207">
        <f t="shared" si="719"/>
        <v>0</v>
      </c>
      <c r="AB914" s="237"/>
      <c r="AC914" s="236"/>
      <c r="AD914" s="207">
        <f t="shared" si="720"/>
        <v>0</v>
      </c>
      <c r="AE914" s="237"/>
      <c r="AF914" s="236"/>
      <c r="AG914" s="207">
        <f t="shared" si="721"/>
        <v>0</v>
      </c>
      <c r="AH914" s="237"/>
      <c r="AI914" s="230"/>
      <c r="AJ914" s="208"/>
    </row>
    <row r="915" spans="1:36" ht="11.25" customHeight="1">
      <c r="A915" s="353" t="s">
        <v>17</v>
      </c>
      <c r="B915" s="355" t="s">
        <v>13</v>
      </c>
      <c r="C915" s="355" t="s">
        <v>14</v>
      </c>
      <c r="D915" s="355" t="s">
        <v>157</v>
      </c>
      <c r="E915" s="355" t="s">
        <v>16</v>
      </c>
      <c r="F915" s="347" t="s">
        <v>17</v>
      </c>
      <c r="G915" s="357" t="s">
        <v>18</v>
      </c>
      <c r="H915" s="351" t="s">
        <v>19</v>
      </c>
      <c r="I915" s="347" t="s">
        <v>20</v>
      </c>
      <c r="J915" s="349" t="s">
        <v>21</v>
      </c>
      <c r="K915" s="351" t="s">
        <v>19</v>
      </c>
      <c r="L915" s="347" t="s">
        <v>20</v>
      </c>
      <c r="M915" s="349" t="s">
        <v>21</v>
      </c>
      <c r="N915" s="351" t="s">
        <v>19</v>
      </c>
      <c r="O915" s="347" t="s">
        <v>20</v>
      </c>
      <c r="P915" s="349" t="s">
        <v>21</v>
      </c>
      <c r="Q915" s="351" t="s">
        <v>19</v>
      </c>
      <c r="R915" s="347" t="s">
        <v>20</v>
      </c>
      <c r="S915" s="349" t="s">
        <v>21</v>
      </c>
      <c r="T915" s="351" t="s">
        <v>19</v>
      </c>
      <c r="U915" s="347" t="s">
        <v>20</v>
      </c>
      <c r="V915" s="349" t="s">
        <v>21</v>
      </c>
      <c r="W915" s="351" t="s">
        <v>19</v>
      </c>
      <c r="X915" s="347" t="s">
        <v>20</v>
      </c>
      <c r="Y915" s="369" t="s">
        <v>21</v>
      </c>
      <c r="Z915" s="351" t="s">
        <v>19</v>
      </c>
      <c r="AA915" s="347" t="s">
        <v>20</v>
      </c>
      <c r="AB915" s="349" t="s">
        <v>21</v>
      </c>
      <c r="AC915" s="351" t="s">
        <v>19</v>
      </c>
      <c r="AD915" s="347" t="s">
        <v>20</v>
      </c>
      <c r="AE915" s="349" t="s">
        <v>21</v>
      </c>
      <c r="AF915" s="351" t="s">
        <v>19</v>
      </c>
      <c r="AG915" s="347" t="s">
        <v>20</v>
      </c>
      <c r="AH915" s="349" t="s">
        <v>21</v>
      </c>
      <c r="AI915" s="371" t="s">
        <v>19</v>
      </c>
      <c r="AJ915" s="379" t="s">
        <v>22</v>
      </c>
    </row>
    <row r="916" spans="1:36" ht="25.5" customHeight="1">
      <c r="A916" s="354"/>
      <c r="B916" s="356"/>
      <c r="C916" s="356"/>
      <c r="D916" s="356"/>
      <c r="E916" s="356"/>
      <c r="F916" s="348"/>
      <c r="G916" s="358"/>
      <c r="H916" s="352"/>
      <c r="I916" s="348"/>
      <c r="J916" s="350"/>
      <c r="K916" s="352"/>
      <c r="L916" s="348"/>
      <c r="M916" s="350"/>
      <c r="N916" s="352"/>
      <c r="O916" s="348"/>
      <c r="P916" s="350"/>
      <c r="Q916" s="352"/>
      <c r="R916" s="348"/>
      <c r="S916" s="350"/>
      <c r="T916" s="352"/>
      <c r="U916" s="348"/>
      <c r="V916" s="350"/>
      <c r="W916" s="352"/>
      <c r="X916" s="348"/>
      <c r="Y916" s="370"/>
      <c r="Z916" s="352"/>
      <c r="AA916" s="348"/>
      <c r="AB916" s="350"/>
      <c r="AC916" s="352"/>
      <c r="AD916" s="348"/>
      <c r="AE916" s="350"/>
      <c r="AF916" s="352"/>
      <c r="AG916" s="348"/>
      <c r="AH916" s="350"/>
      <c r="AI916" s="372"/>
      <c r="AJ916" s="380"/>
    </row>
    <row r="917" spans="1:36" ht="14.45" customHeight="1">
      <c r="A917" s="359" t="s">
        <v>384</v>
      </c>
      <c r="B917" s="367" t="s">
        <v>385</v>
      </c>
      <c r="C917" s="361" t="s">
        <v>386</v>
      </c>
      <c r="D917" s="363" t="s">
        <v>160</v>
      </c>
      <c r="E917" s="365" t="s">
        <v>387</v>
      </c>
      <c r="F917" s="367" t="s">
        <v>388</v>
      </c>
      <c r="G917" s="222" t="s">
        <v>27</v>
      </c>
      <c r="H917" s="234"/>
      <c r="I917" s="201">
        <f t="shared" ref="I917:I925" si="722">H917-J917</f>
        <v>0</v>
      </c>
      <c r="J917" s="235"/>
      <c r="K917" s="234"/>
      <c r="L917" s="201">
        <f t="shared" ref="L917:L925" si="723">K917-M917</f>
        <v>0</v>
      </c>
      <c r="M917" s="235"/>
      <c r="N917" s="234"/>
      <c r="O917" s="201">
        <f t="shared" ref="O917:O925" si="724">N917-P917</f>
        <v>0</v>
      </c>
      <c r="P917" s="235"/>
      <c r="Q917" s="234"/>
      <c r="R917" s="201">
        <f t="shared" ref="R917:R925" si="725">SUM(Q917)</f>
        <v>0</v>
      </c>
      <c r="S917" s="235"/>
      <c r="T917" s="234">
        <v>300000</v>
      </c>
      <c r="U917" s="201">
        <f t="shared" ref="U917:U925" si="726">T917-V917</f>
        <v>0</v>
      </c>
      <c r="V917" s="235">
        <v>300000</v>
      </c>
      <c r="W917" s="234"/>
      <c r="X917" s="201">
        <f t="shared" ref="X917:X925" si="727">W917-Y917</f>
        <v>0</v>
      </c>
      <c r="Y917" s="254"/>
      <c r="Z917" s="234"/>
      <c r="AA917" s="201">
        <f t="shared" ref="AA917:AA925" si="728">Z917-AB917</f>
        <v>0</v>
      </c>
      <c r="AB917" s="235"/>
      <c r="AC917" s="234"/>
      <c r="AD917" s="201">
        <f t="shared" ref="AD917:AD925" si="729">AC917-AE917</f>
        <v>0</v>
      </c>
      <c r="AE917" s="235"/>
      <c r="AF917" s="234"/>
      <c r="AG917" s="201">
        <f t="shared" ref="AG917:AG925" si="730">AF917-AH917</f>
        <v>0</v>
      </c>
      <c r="AH917" s="235"/>
      <c r="AI917" s="229"/>
      <c r="AJ917" s="203" t="s">
        <v>28</v>
      </c>
    </row>
    <row r="918" spans="1:36" ht="13.5" customHeight="1">
      <c r="A918" s="359"/>
      <c r="B918" s="367"/>
      <c r="C918" s="361"/>
      <c r="D918" s="363"/>
      <c r="E918" s="365"/>
      <c r="F918" s="367"/>
      <c r="G918" s="222" t="s">
        <v>29</v>
      </c>
      <c r="H918" s="234"/>
      <c r="I918" s="201">
        <f t="shared" si="722"/>
        <v>0</v>
      </c>
      <c r="J918" s="235"/>
      <c r="K918" s="234"/>
      <c r="L918" s="201">
        <f t="shared" si="723"/>
        <v>0</v>
      </c>
      <c r="M918" s="235"/>
      <c r="N918" s="234"/>
      <c r="O918" s="201">
        <f t="shared" si="724"/>
        <v>0</v>
      </c>
      <c r="P918" s="235"/>
      <c r="Q918" s="234"/>
      <c r="R918" s="201">
        <f t="shared" si="725"/>
        <v>0</v>
      </c>
      <c r="S918" s="235"/>
      <c r="T918" s="234"/>
      <c r="U918" s="201">
        <f t="shared" si="726"/>
        <v>0</v>
      </c>
      <c r="V918" s="235"/>
      <c r="W918" s="234"/>
      <c r="X918" s="201">
        <f t="shared" si="727"/>
        <v>0</v>
      </c>
      <c r="Y918" s="254"/>
      <c r="Z918" s="234"/>
      <c r="AA918" s="201">
        <f t="shared" si="728"/>
        <v>0</v>
      </c>
      <c r="AB918" s="235"/>
      <c r="AC918" s="234"/>
      <c r="AD918" s="201">
        <f t="shared" si="729"/>
        <v>0</v>
      </c>
      <c r="AE918" s="235"/>
      <c r="AF918" s="234"/>
      <c r="AG918" s="201">
        <f t="shared" si="730"/>
        <v>0</v>
      </c>
      <c r="AH918" s="235"/>
      <c r="AI918" s="229"/>
      <c r="AJ918" s="204">
        <f>SUM(H917:H925,K917:K925,N917:N925,Q917:Q925,T917:T925,W917:W925,Z917:Z925,AC917:AC925,AF917:AF925)</f>
        <v>300000</v>
      </c>
    </row>
    <row r="919" spans="1:36" ht="15.75" customHeight="1">
      <c r="A919" s="359"/>
      <c r="B919" s="367"/>
      <c r="C919" s="361"/>
      <c r="D919" s="363"/>
      <c r="E919" s="365"/>
      <c r="F919" s="367"/>
      <c r="G919" s="222" t="s">
        <v>30</v>
      </c>
      <c r="H919" s="234"/>
      <c r="I919" s="201">
        <f t="shared" si="722"/>
        <v>0</v>
      </c>
      <c r="J919" s="235"/>
      <c r="K919" s="234"/>
      <c r="L919" s="201">
        <f t="shared" si="723"/>
        <v>0</v>
      </c>
      <c r="M919" s="235"/>
      <c r="N919" s="234"/>
      <c r="O919" s="201">
        <f t="shared" si="724"/>
        <v>0</v>
      </c>
      <c r="P919" s="235"/>
      <c r="Q919" s="234"/>
      <c r="R919" s="201">
        <f>SUM(Q919)</f>
        <v>0</v>
      </c>
      <c r="S919" s="235"/>
      <c r="T919" s="234"/>
      <c r="U919" s="201">
        <f t="shared" si="726"/>
        <v>0</v>
      </c>
      <c r="V919" s="235"/>
      <c r="W919" s="234"/>
      <c r="X919" s="201">
        <f t="shared" si="727"/>
        <v>0</v>
      </c>
      <c r="Y919" s="254"/>
      <c r="Z919" s="234"/>
      <c r="AA919" s="201">
        <f t="shared" si="728"/>
        <v>0</v>
      </c>
      <c r="AB919" s="235"/>
      <c r="AC919" s="234"/>
      <c r="AD919" s="201">
        <f t="shared" si="729"/>
        <v>0</v>
      </c>
      <c r="AE919" s="235"/>
      <c r="AF919" s="234"/>
      <c r="AG919" s="201">
        <f t="shared" si="730"/>
        <v>0</v>
      </c>
      <c r="AH919" s="235"/>
      <c r="AI919" s="229"/>
      <c r="AJ919" s="205" t="s">
        <v>32</v>
      </c>
    </row>
    <row r="920" spans="1:36" ht="13.5" customHeight="1">
      <c r="A920" s="359"/>
      <c r="B920" s="367"/>
      <c r="C920" s="361"/>
      <c r="D920" s="363"/>
      <c r="E920" s="365"/>
      <c r="F920" s="367"/>
      <c r="G920" s="222" t="s">
        <v>31</v>
      </c>
      <c r="H920" s="234"/>
      <c r="I920" s="201">
        <f t="shared" si="722"/>
        <v>0</v>
      </c>
      <c r="J920" s="235"/>
      <c r="K920" s="234"/>
      <c r="L920" s="201">
        <f t="shared" si="723"/>
        <v>0</v>
      </c>
      <c r="M920" s="235"/>
      <c r="N920" s="234"/>
      <c r="O920" s="201">
        <f t="shared" si="724"/>
        <v>0</v>
      </c>
      <c r="P920" s="235"/>
      <c r="Q920" s="234"/>
      <c r="R920" s="201">
        <f t="shared" si="725"/>
        <v>0</v>
      </c>
      <c r="S920" s="235"/>
      <c r="T920" s="234"/>
      <c r="U920" s="201">
        <f t="shared" si="726"/>
        <v>0</v>
      </c>
      <c r="V920" s="235"/>
      <c r="W920" s="234"/>
      <c r="X920" s="201">
        <f t="shared" si="727"/>
        <v>0</v>
      </c>
      <c r="Y920" s="254"/>
      <c r="Z920" s="234"/>
      <c r="AA920" s="201">
        <f t="shared" si="728"/>
        <v>0</v>
      </c>
      <c r="AB920" s="235"/>
      <c r="AC920" s="234"/>
      <c r="AD920" s="201">
        <f t="shared" si="729"/>
        <v>0</v>
      </c>
      <c r="AE920" s="235"/>
      <c r="AF920" s="234"/>
      <c r="AG920" s="201">
        <f t="shared" si="730"/>
        <v>0</v>
      </c>
      <c r="AH920" s="235"/>
      <c r="AI920" s="229"/>
      <c r="AJ920" s="204">
        <f>SUM(I917:I925,L917:L925,O917:O925,R917:R925,U917:U925,X917:X925,AA917:AA925,AD917:AD925,AG917:AG925)</f>
        <v>0</v>
      </c>
    </row>
    <row r="921" spans="1:36" ht="13.5" customHeight="1">
      <c r="A921" s="359"/>
      <c r="B921" s="367"/>
      <c r="C921" s="361"/>
      <c r="D921" s="363"/>
      <c r="E921" s="365"/>
      <c r="F921" s="367"/>
      <c r="G921" s="222" t="s">
        <v>33</v>
      </c>
      <c r="H921" s="234"/>
      <c r="I921" s="201">
        <f t="shared" si="722"/>
        <v>0</v>
      </c>
      <c r="J921" s="235"/>
      <c r="K921" s="234"/>
      <c r="L921" s="201">
        <f t="shared" si="723"/>
        <v>0</v>
      </c>
      <c r="M921" s="235"/>
      <c r="N921" s="234"/>
      <c r="O921" s="201">
        <f t="shared" si="724"/>
        <v>0</v>
      </c>
      <c r="P921" s="235"/>
      <c r="Q921" s="234"/>
      <c r="R921" s="201">
        <f t="shared" si="725"/>
        <v>0</v>
      </c>
      <c r="S921" s="235"/>
      <c r="T921" s="234"/>
      <c r="U921" s="201">
        <f t="shared" si="726"/>
        <v>0</v>
      </c>
      <c r="V921" s="235"/>
      <c r="W921" s="234"/>
      <c r="X921" s="201">
        <f t="shared" si="727"/>
        <v>0</v>
      </c>
      <c r="Y921" s="254"/>
      <c r="Z921" s="234"/>
      <c r="AA921" s="201">
        <f t="shared" si="728"/>
        <v>0</v>
      </c>
      <c r="AB921" s="235"/>
      <c r="AC921" s="234"/>
      <c r="AD921" s="201">
        <f t="shared" si="729"/>
        <v>0</v>
      </c>
      <c r="AE921" s="235"/>
      <c r="AF921" s="234"/>
      <c r="AG921" s="201">
        <f t="shared" si="730"/>
        <v>0</v>
      </c>
      <c r="AH921" s="235"/>
      <c r="AI921" s="229"/>
      <c r="AJ921" s="205" t="s">
        <v>36</v>
      </c>
    </row>
    <row r="922" spans="1:36" ht="13.5" customHeight="1">
      <c r="A922" s="359"/>
      <c r="B922" s="367"/>
      <c r="C922" s="361"/>
      <c r="D922" s="363"/>
      <c r="E922" s="365"/>
      <c r="F922" s="367"/>
      <c r="G922" s="222" t="s">
        <v>34</v>
      </c>
      <c r="H922" s="234"/>
      <c r="I922" s="201">
        <f t="shared" si="722"/>
        <v>0</v>
      </c>
      <c r="J922" s="235"/>
      <c r="K922" s="234"/>
      <c r="L922" s="201">
        <f t="shared" si="723"/>
        <v>0</v>
      </c>
      <c r="M922" s="235"/>
      <c r="N922" s="234"/>
      <c r="O922" s="201">
        <f t="shared" si="724"/>
        <v>0</v>
      </c>
      <c r="P922" s="235"/>
      <c r="Q922" s="234"/>
      <c r="R922" s="201">
        <f t="shared" si="725"/>
        <v>0</v>
      </c>
      <c r="S922" s="235"/>
      <c r="T922" s="234"/>
      <c r="U922" s="201">
        <f t="shared" si="726"/>
        <v>0</v>
      </c>
      <c r="V922" s="235"/>
      <c r="W922" s="234"/>
      <c r="X922" s="201">
        <f t="shared" si="727"/>
        <v>0</v>
      </c>
      <c r="Y922" s="254"/>
      <c r="Z922" s="234"/>
      <c r="AA922" s="201">
        <f t="shared" si="728"/>
        <v>0</v>
      </c>
      <c r="AB922" s="235"/>
      <c r="AC922" s="234"/>
      <c r="AD922" s="201">
        <f t="shared" si="729"/>
        <v>0</v>
      </c>
      <c r="AE922" s="235"/>
      <c r="AF922" s="234"/>
      <c r="AG922" s="201">
        <f t="shared" si="730"/>
        <v>0</v>
      </c>
      <c r="AH922" s="235"/>
      <c r="AI922" s="229"/>
      <c r="AJ922" s="204">
        <f>SUM(J917:J925,M917:M925,P917:P925,S917:S925,V917:V925,Y917:Y925,AB917:AB925,AE917:AE925,AH917:AH925)</f>
        <v>300000</v>
      </c>
    </row>
    <row r="923" spans="1:36" ht="13.5" customHeight="1">
      <c r="A923" s="359"/>
      <c r="B923" s="367"/>
      <c r="C923" s="361"/>
      <c r="D923" s="363"/>
      <c r="E923" s="365"/>
      <c r="F923" s="367"/>
      <c r="G923" s="222" t="s">
        <v>35</v>
      </c>
      <c r="H923" s="234"/>
      <c r="I923" s="201">
        <f t="shared" si="722"/>
        <v>0</v>
      </c>
      <c r="J923" s="235"/>
      <c r="K923" s="234"/>
      <c r="L923" s="201">
        <f t="shared" si="723"/>
        <v>0</v>
      </c>
      <c r="M923" s="235"/>
      <c r="N923" s="234"/>
      <c r="O923" s="201">
        <f t="shared" si="724"/>
        <v>0</v>
      </c>
      <c r="P923" s="235"/>
      <c r="Q923" s="234"/>
      <c r="R923" s="201">
        <f t="shared" si="725"/>
        <v>0</v>
      </c>
      <c r="S923" s="235"/>
      <c r="T923" s="234"/>
      <c r="U923" s="201">
        <f t="shared" si="726"/>
        <v>0</v>
      </c>
      <c r="V923" s="235"/>
      <c r="W923" s="234"/>
      <c r="X923" s="201">
        <f t="shared" si="727"/>
        <v>0</v>
      </c>
      <c r="Y923" s="254"/>
      <c r="Z923" s="234"/>
      <c r="AA923" s="201">
        <f t="shared" si="728"/>
        <v>0</v>
      </c>
      <c r="AB923" s="235"/>
      <c r="AC923" s="234"/>
      <c r="AD923" s="201">
        <f t="shared" si="729"/>
        <v>0</v>
      </c>
      <c r="AE923" s="235"/>
      <c r="AF923" s="234"/>
      <c r="AG923" s="201">
        <f t="shared" si="730"/>
        <v>0</v>
      </c>
      <c r="AH923" s="235"/>
      <c r="AI923" s="229"/>
      <c r="AJ923" s="205" t="s">
        <v>40</v>
      </c>
    </row>
    <row r="924" spans="1:36" ht="13.5" customHeight="1">
      <c r="A924" s="359"/>
      <c r="B924" s="367"/>
      <c r="C924" s="361"/>
      <c r="D924" s="363"/>
      <c r="E924" s="365"/>
      <c r="F924" s="367"/>
      <c r="G924" s="222" t="s">
        <v>37</v>
      </c>
      <c r="H924" s="234"/>
      <c r="I924" s="201">
        <f t="shared" si="722"/>
        <v>0</v>
      </c>
      <c r="J924" s="235"/>
      <c r="K924" s="234"/>
      <c r="L924" s="201">
        <f t="shared" si="723"/>
        <v>0</v>
      </c>
      <c r="M924" s="235"/>
      <c r="N924" s="234"/>
      <c r="O924" s="201">
        <f t="shared" si="724"/>
        <v>0</v>
      </c>
      <c r="P924" s="235"/>
      <c r="Q924" s="234"/>
      <c r="R924" s="201">
        <f t="shared" si="725"/>
        <v>0</v>
      </c>
      <c r="S924" s="235"/>
      <c r="T924" s="234"/>
      <c r="U924" s="201">
        <f t="shared" si="726"/>
        <v>0</v>
      </c>
      <c r="V924" s="235"/>
      <c r="W924" s="234"/>
      <c r="X924" s="201">
        <f t="shared" si="727"/>
        <v>0</v>
      </c>
      <c r="Y924" s="254"/>
      <c r="Z924" s="234"/>
      <c r="AA924" s="201">
        <f t="shared" si="728"/>
        <v>0</v>
      </c>
      <c r="AB924" s="235"/>
      <c r="AC924" s="234"/>
      <c r="AD924" s="201">
        <f t="shared" si="729"/>
        <v>0</v>
      </c>
      <c r="AE924" s="235"/>
      <c r="AF924" s="234"/>
      <c r="AG924" s="201">
        <f t="shared" si="730"/>
        <v>0</v>
      </c>
      <c r="AH924" s="235"/>
      <c r="AI924" s="229"/>
      <c r="AJ924" s="206">
        <f>AJ922/AJ918</f>
        <v>1</v>
      </c>
    </row>
    <row r="925" spans="1:36" ht="13.5" customHeight="1" thickBot="1">
      <c r="A925" s="360"/>
      <c r="B925" s="368"/>
      <c r="C925" s="362"/>
      <c r="D925" s="364"/>
      <c r="E925" s="366"/>
      <c r="F925" s="368"/>
      <c r="G925" s="223" t="s">
        <v>38</v>
      </c>
      <c r="H925" s="236"/>
      <c r="I925" s="207">
        <f t="shared" si="722"/>
        <v>0</v>
      </c>
      <c r="J925" s="237"/>
      <c r="K925" s="236"/>
      <c r="L925" s="207">
        <f t="shared" si="723"/>
        <v>0</v>
      </c>
      <c r="M925" s="237"/>
      <c r="N925" s="236"/>
      <c r="O925" s="207">
        <f t="shared" si="724"/>
        <v>0</v>
      </c>
      <c r="P925" s="237"/>
      <c r="Q925" s="236"/>
      <c r="R925" s="207">
        <f t="shared" si="725"/>
        <v>0</v>
      </c>
      <c r="S925" s="237"/>
      <c r="T925" s="236"/>
      <c r="U925" s="207">
        <f t="shared" si="726"/>
        <v>0</v>
      </c>
      <c r="V925" s="237"/>
      <c r="W925" s="236"/>
      <c r="X925" s="207">
        <f t="shared" si="727"/>
        <v>0</v>
      </c>
      <c r="Y925" s="255"/>
      <c r="Z925" s="236"/>
      <c r="AA925" s="207">
        <f t="shared" si="728"/>
        <v>0</v>
      </c>
      <c r="AB925" s="237"/>
      <c r="AC925" s="236"/>
      <c r="AD925" s="207">
        <f t="shared" si="729"/>
        <v>0</v>
      </c>
      <c r="AE925" s="237"/>
      <c r="AF925" s="236"/>
      <c r="AG925" s="207">
        <f t="shared" si="730"/>
        <v>0</v>
      </c>
      <c r="AH925" s="237"/>
      <c r="AI925" s="230"/>
      <c r="AJ925" s="208"/>
    </row>
    <row r="926" spans="1:36" ht="15" hidden="1" customHeight="1">
      <c r="A926" s="353" t="s">
        <v>17</v>
      </c>
      <c r="B926" s="355" t="s">
        <v>13</v>
      </c>
      <c r="C926" s="355" t="s">
        <v>14</v>
      </c>
      <c r="D926" s="355" t="s">
        <v>157</v>
      </c>
      <c r="E926" s="355" t="s">
        <v>16</v>
      </c>
      <c r="F926" s="347" t="s">
        <v>17</v>
      </c>
      <c r="G926" s="357" t="s">
        <v>18</v>
      </c>
      <c r="H926" s="351" t="s">
        <v>19</v>
      </c>
      <c r="I926" s="347" t="s">
        <v>20</v>
      </c>
      <c r="J926" s="349" t="s">
        <v>21</v>
      </c>
      <c r="K926" s="351" t="s">
        <v>19</v>
      </c>
      <c r="L926" s="347" t="s">
        <v>20</v>
      </c>
      <c r="M926" s="349" t="s">
        <v>21</v>
      </c>
      <c r="N926" s="351" t="s">
        <v>19</v>
      </c>
      <c r="O926" s="347" t="s">
        <v>20</v>
      </c>
      <c r="P926" s="349" t="s">
        <v>21</v>
      </c>
      <c r="Q926" s="351" t="s">
        <v>19</v>
      </c>
      <c r="R926" s="347" t="s">
        <v>20</v>
      </c>
      <c r="S926" s="349" t="s">
        <v>21</v>
      </c>
      <c r="T926" s="351" t="s">
        <v>19</v>
      </c>
      <c r="U926" s="347" t="s">
        <v>20</v>
      </c>
      <c r="V926" s="349" t="s">
        <v>21</v>
      </c>
      <c r="W926" s="351" t="s">
        <v>19</v>
      </c>
      <c r="X926" s="347" t="s">
        <v>20</v>
      </c>
      <c r="Y926" s="369" t="s">
        <v>21</v>
      </c>
      <c r="Z926" s="351" t="s">
        <v>19</v>
      </c>
      <c r="AA926" s="347" t="s">
        <v>20</v>
      </c>
      <c r="AB926" s="349" t="s">
        <v>21</v>
      </c>
      <c r="AC926" s="351" t="s">
        <v>19</v>
      </c>
      <c r="AD926" s="347" t="s">
        <v>20</v>
      </c>
      <c r="AE926" s="349" t="s">
        <v>21</v>
      </c>
      <c r="AF926" s="351" t="s">
        <v>19</v>
      </c>
      <c r="AG926" s="347" t="s">
        <v>20</v>
      </c>
      <c r="AH926" s="349" t="s">
        <v>21</v>
      </c>
      <c r="AI926" s="371" t="s">
        <v>19</v>
      </c>
      <c r="AJ926" s="379" t="s">
        <v>22</v>
      </c>
    </row>
    <row r="927" spans="1:36" ht="15" hidden="1" customHeight="1">
      <c r="A927" s="354"/>
      <c r="B927" s="356"/>
      <c r="C927" s="356"/>
      <c r="D927" s="356"/>
      <c r="E927" s="356"/>
      <c r="F927" s="348"/>
      <c r="G927" s="358"/>
      <c r="H927" s="352"/>
      <c r="I927" s="348"/>
      <c r="J927" s="350"/>
      <c r="K927" s="352"/>
      <c r="L927" s="348"/>
      <c r="M927" s="350"/>
      <c r="N927" s="352"/>
      <c r="O927" s="348"/>
      <c r="P927" s="350"/>
      <c r="Q927" s="352"/>
      <c r="R927" s="348"/>
      <c r="S927" s="350"/>
      <c r="T927" s="352"/>
      <c r="U927" s="348"/>
      <c r="V927" s="350"/>
      <c r="W927" s="352"/>
      <c r="X927" s="348"/>
      <c r="Y927" s="370"/>
      <c r="Z927" s="352"/>
      <c r="AA927" s="348"/>
      <c r="AB927" s="350"/>
      <c r="AC927" s="352"/>
      <c r="AD927" s="348"/>
      <c r="AE927" s="350"/>
      <c r="AF927" s="352"/>
      <c r="AG927" s="348"/>
      <c r="AH927" s="350"/>
      <c r="AI927" s="372"/>
      <c r="AJ927" s="380"/>
    </row>
    <row r="928" spans="1:36" ht="15" hidden="1" customHeight="1">
      <c r="A928" s="359" t="s">
        <v>59</v>
      </c>
      <c r="B928" s="367" t="s">
        <v>389</v>
      </c>
      <c r="C928" s="361">
        <v>1500</v>
      </c>
      <c r="D928" s="389"/>
      <c r="E928" s="365" t="s">
        <v>390</v>
      </c>
      <c r="F928" s="367" t="s">
        <v>59</v>
      </c>
      <c r="G928" s="222" t="s">
        <v>27</v>
      </c>
      <c r="H928" s="234"/>
      <c r="I928" s="201">
        <f t="shared" ref="I928:I936" si="731">H928-J928</f>
        <v>0</v>
      </c>
      <c r="J928" s="235"/>
      <c r="K928" s="234"/>
      <c r="L928" s="201">
        <f t="shared" ref="L928:L936" si="732">K928-M928</f>
        <v>0</v>
      </c>
      <c r="M928" s="235"/>
      <c r="N928" s="234"/>
      <c r="O928" s="201">
        <f t="shared" ref="O928:O936" si="733">N928-P928</f>
        <v>0</v>
      </c>
      <c r="P928" s="235"/>
      <c r="Q928" s="234"/>
      <c r="R928" s="201">
        <f t="shared" ref="R928:R936" si="734">Q928-S928</f>
        <v>0</v>
      </c>
      <c r="S928" s="235"/>
      <c r="T928" s="234"/>
      <c r="U928" s="201">
        <f t="shared" ref="U928:U936" si="735">T928-V928</f>
        <v>0</v>
      </c>
      <c r="V928" s="235"/>
      <c r="W928" s="234"/>
      <c r="X928" s="201">
        <f t="shared" ref="X928:X936" si="736">W928-Y928</f>
        <v>0</v>
      </c>
      <c r="Y928" s="254"/>
      <c r="Z928" s="234"/>
      <c r="AA928" s="201">
        <f t="shared" ref="AA928:AA936" si="737">Z928-AB928</f>
        <v>0</v>
      </c>
      <c r="AB928" s="235"/>
      <c r="AC928" s="234"/>
      <c r="AD928" s="201">
        <f t="shared" ref="AD928:AD936" si="738">AC928-AE928</f>
        <v>0</v>
      </c>
      <c r="AE928" s="235"/>
      <c r="AF928" s="234"/>
      <c r="AG928" s="201">
        <f t="shared" ref="AG928:AG936" si="739">AF928-AH928</f>
        <v>0</v>
      </c>
      <c r="AH928" s="235"/>
      <c r="AI928" s="229"/>
      <c r="AJ928" s="203" t="s">
        <v>28</v>
      </c>
    </row>
    <row r="929" spans="1:36" hidden="1">
      <c r="A929" s="359"/>
      <c r="B929" s="367"/>
      <c r="C929" s="361"/>
      <c r="D929" s="389"/>
      <c r="E929" s="365"/>
      <c r="F929" s="367"/>
      <c r="G929" s="222" t="s">
        <v>29</v>
      </c>
      <c r="H929" s="234"/>
      <c r="I929" s="201">
        <f t="shared" si="731"/>
        <v>0</v>
      </c>
      <c r="J929" s="235"/>
      <c r="K929" s="234"/>
      <c r="L929" s="201">
        <f t="shared" si="732"/>
        <v>0</v>
      </c>
      <c r="M929" s="235"/>
      <c r="N929" s="234"/>
      <c r="O929" s="201">
        <f t="shared" si="733"/>
        <v>0</v>
      </c>
      <c r="P929" s="235"/>
      <c r="Q929" s="234"/>
      <c r="R929" s="201">
        <f t="shared" si="734"/>
        <v>0</v>
      </c>
      <c r="S929" s="235"/>
      <c r="T929" s="234"/>
      <c r="U929" s="201">
        <f t="shared" si="735"/>
        <v>0</v>
      </c>
      <c r="V929" s="235"/>
      <c r="W929" s="234"/>
      <c r="X929" s="201">
        <f t="shared" si="736"/>
        <v>0</v>
      </c>
      <c r="Y929" s="254"/>
      <c r="Z929" s="234"/>
      <c r="AA929" s="201">
        <f t="shared" si="737"/>
        <v>0</v>
      </c>
      <c r="AB929" s="235"/>
      <c r="AC929" s="234"/>
      <c r="AD929" s="201">
        <f t="shared" si="738"/>
        <v>0</v>
      </c>
      <c r="AE929" s="235"/>
      <c r="AF929" s="234"/>
      <c r="AG929" s="201">
        <f t="shared" si="739"/>
        <v>0</v>
      </c>
      <c r="AH929" s="235"/>
      <c r="AI929" s="229"/>
      <c r="AJ929" s="204">
        <f>SUM(H928:H936,K928:K936,N928:N936,Q928:Q936,T928:T936,W928:W936,Z928:Z936,AC928:AC936,AF928:AF936)</f>
        <v>1000000</v>
      </c>
    </row>
    <row r="930" spans="1:36" hidden="1">
      <c r="A930" s="359"/>
      <c r="B930" s="367"/>
      <c r="C930" s="361"/>
      <c r="D930" s="389"/>
      <c r="E930" s="365"/>
      <c r="F930" s="367"/>
      <c r="G930" s="222" t="s">
        <v>30</v>
      </c>
      <c r="H930" s="234"/>
      <c r="I930" s="201">
        <f t="shared" si="731"/>
        <v>0</v>
      </c>
      <c r="J930" s="235"/>
      <c r="K930" s="234"/>
      <c r="L930" s="201">
        <f t="shared" si="732"/>
        <v>0</v>
      </c>
      <c r="M930" s="235"/>
      <c r="N930" s="234"/>
      <c r="O930" s="201">
        <f t="shared" si="733"/>
        <v>0</v>
      </c>
      <c r="P930" s="235"/>
      <c r="Q930" s="234"/>
      <c r="R930" s="201">
        <f t="shared" si="734"/>
        <v>0</v>
      </c>
      <c r="S930" s="235"/>
      <c r="T930" s="234"/>
      <c r="U930" s="201">
        <f t="shared" si="735"/>
        <v>0</v>
      </c>
      <c r="V930" s="235"/>
      <c r="W930" s="234"/>
      <c r="X930" s="201">
        <f t="shared" si="736"/>
        <v>0</v>
      </c>
      <c r="Y930" s="254"/>
      <c r="Z930" s="234"/>
      <c r="AA930" s="201">
        <f t="shared" si="737"/>
        <v>0</v>
      </c>
      <c r="AB930" s="235"/>
      <c r="AC930" s="234"/>
      <c r="AD930" s="201">
        <f t="shared" si="738"/>
        <v>0</v>
      </c>
      <c r="AE930" s="235"/>
      <c r="AF930" s="234"/>
      <c r="AG930" s="201">
        <f t="shared" si="739"/>
        <v>0</v>
      </c>
      <c r="AH930" s="235"/>
      <c r="AI930" s="229"/>
      <c r="AJ930" s="205" t="s">
        <v>32</v>
      </c>
    </row>
    <row r="931" spans="1:36" hidden="1">
      <c r="A931" s="359"/>
      <c r="B931" s="367"/>
      <c r="C931" s="361"/>
      <c r="D931" s="389"/>
      <c r="E931" s="365"/>
      <c r="F931" s="367"/>
      <c r="G931" s="222" t="s">
        <v>31</v>
      </c>
      <c r="H931" s="234"/>
      <c r="I931" s="201">
        <f t="shared" si="731"/>
        <v>0</v>
      </c>
      <c r="J931" s="235"/>
      <c r="K931" s="234"/>
      <c r="L931" s="201">
        <f t="shared" si="732"/>
        <v>0</v>
      </c>
      <c r="M931" s="235"/>
      <c r="N931" s="234"/>
      <c r="O931" s="201">
        <f t="shared" si="733"/>
        <v>0</v>
      </c>
      <c r="P931" s="235"/>
      <c r="Q931" s="234"/>
      <c r="R931" s="201">
        <f t="shared" si="734"/>
        <v>0</v>
      </c>
      <c r="S931" s="235"/>
      <c r="T931" s="234"/>
      <c r="U931" s="201">
        <f t="shared" si="735"/>
        <v>0</v>
      </c>
      <c r="V931" s="235"/>
      <c r="W931" s="234"/>
      <c r="X931" s="201">
        <f t="shared" si="736"/>
        <v>0</v>
      </c>
      <c r="Y931" s="254"/>
      <c r="Z931" s="234"/>
      <c r="AA931" s="201">
        <f t="shared" si="737"/>
        <v>0</v>
      </c>
      <c r="AB931" s="235"/>
      <c r="AC931" s="234"/>
      <c r="AD931" s="201">
        <f t="shared" si="738"/>
        <v>0</v>
      </c>
      <c r="AE931" s="235"/>
      <c r="AF931" s="234"/>
      <c r="AG931" s="201">
        <f t="shared" si="739"/>
        <v>0</v>
      </c>
      <c r="AH931" s="235"/>
      <c r="AI931" s="229"/>
      <c r="AJ931" s="204">
        <f>SUM(I928:I936,L928:L936,O928:O936,R928:R936,U928:U936,X928:X936,AA928:AA936,AD928:AD936,AG928:AG936)</f>
        <v>750000</v>
      </c>
    </row>
    <row r="932" spans="1:36" hidden="1">
      <c r="A932" s="359"/>
      <c r="B932" s="367"/>
      <c r="C932" s="361"/>
      <c r="D932" s="389"/>
      <c r="E932" s="365"/>
      <c r="F932" s="367"/>
      <c r="G932" s="222" t="s">
        <v>33</v>
      </c>
      <c r="H932" s="234"/>
      <c r="I932" s="201">
        <f t="shared" si="731"/>
        <v>0</v>
      </c>
      <c r="J932" s="235"/>
      <c r="K932" s="234"/>
      <c r="L932" s="201">
        <f t="shared" si="732"/>
        <v>0</v>
      </c>
      <c r="M932" s="235"/>
      <c r="N932" s="234"/>
      <c r="O932" s="201">
        <f t="shared" si="733"/>
        <v>0</v>
      </c>
      <c r="P932" s="235"/>
      <c r="Q932" s="234"/>
      <c r="R932" s="201">
        <f t="shared" si="734"/>
        <v>0</v>
      </c>
      <c r="S932" s="235"/>
      <c r="T932" s="234"/>
      <c r="U932" s="201">
        <f t="shared" si="735"/>
        <v>0</v>
      </c>
      <c r="V932" s="235"/>
      <c r="W932" s="234"/>
      <c r="X932" s="201">
        <f t="shared" si="736"/>
        <v>0</v>
      </c>
      <c r="Y932" s="254"/>
      <c r="Z932" s="234"/>
      <c r="AA932" s="201">
        <f t="shared" si="737"/>
        <v>0</v>
      </c>
      <c r="AB932" s="235"/>
      <c r="AC932" s="234"/>
      <c r="AD932" s="201">
        <f t="shared" si="738"/>
        <v>0</v>
      </c>
      <c r="AE932" s="235"/>
      <c r="AF932" s="234"/>
      <c r="AG932" s="201">
        <f t="shared" si="739"/>
        <v>0</v>
      </c>
      <c r="AH932" s="235"/>
      <c r="AI932" s="229"/>
      <c r="AJ932" s="205" t="s">
        <v>36</v>
      </c>
    </row>
    <row r="933" spans="1:36" hidden="1">
      <c r="A933" s="359"/>
      <c r="B933" s="367"/>
      <c r="C933" s="361"/>
      <c r="D933" s="389"/>
      <c r="E933" s="365"/>
      <c r="F933" s="367"/>
      <c r="G933" s="222" t="s">
        <v>34</v>
      </c>
      <c r="H933" s="234"/>
      <c r="I933" s="201">
        <f t="shared" si="731"/>
        <v>0</v>
      </c>
      <c r="J933" s="235"/>
      <c r="K933" s="234">
        <v>250000</v>
      </c>
      <c r="L933" s="201">
        <f t="shared" si="732"/>
        <v>0</v>
      </c>
      <c r="M933" s="235">
        <v>250000</v>
      </c>
      <c r="N933" s="234"/>
      <c r="O933" s="201">
        <f t="shared" si="733"/>
        <v>0</v>
      </c>
      <c r="P933" s="235"/>
      <c r="Q933" s="234">
        <v>750000</v>
      </c>
      <c r="R933" s="201">
        <f t="shared" si="734"/>
        <v>750000</v>
      </c>
      <c r="S933" s="235"/>
      <c r="T933" s="234"/>
      <c r="U933" s="201">
        <f t="shared" si="735"/>
        <v>0</v>
      </c>
      <c r="V933" s="235"/>
      <c r="W933" s="234"/>
      <c r="X933" s="201">
        <f t="shared" si="736"/>
        <v>0</v>
      </c>
      <c r="Y933" s="254"/>
      <c r="Z933" s="234"/>
      <c r="AA933" s="201">
        <f t="shared" si="737"/>
        <v>0</v>
      </c>
      <c r="AB933" s="235"/>
      <c r="AC933" s="234"/>
      <c r="AD933" s="201">
        <f t="shared" si="738"/>
        <v>0</v>
      </c>
      <c r="AE933" s="235"/>
      <c r="AF933" s="234"/>
      <c r="AG933" s="201">
        <f t="shared" si="739"/>
        <v>0</v>
      </c>
      <c r="AH933" s="235"/>
      <c r="AI933" s="229"/>
      <c r="AJ933" s="204">
        <f>SUM(J928:J936,M928:M936,P928:P936,S928:S936,V928:V936,Y928:Y936,AB928:AB936,AE928:AE936,AH928:AH936)</f>
        <v>250000</v>
      </c>
    </row>
    <row r="934" spans="1:36" hidden="1">
      <c r="A934" s="359"/>
      <c r="B934" s="367"/>
      <c r="C934" s="361"/>
      <c r="D934" s="389"/>
      <c r="E934" s="365"/>
      <c r="F934" s="367"/>
      <c r="G934" s="222" t="s">
        <v>35</v>
      </c>
      <c r="H934" s="234"/>
      <c r="I934" s="201">
        <f t="shared" si="731"/>
        <v>0</v>
      </c>
      <c r="J934" s="235"/>
      <c r="K934" s="234"/>
      <c r="L934" s="201">
        <f t="shared" si="732"/>
        <v>0</v>
      </c>
      <c r="M934" s="235"/>
      <c r="N934" s="234"/>
      <c r="O934" s="201">
        <f t="shared" si="733"/>
        <v>0</v>
      </c>
      <c r="P934" s="235"/>
      <c r="Q934" s="234"/>
      <c r="R934" s="201">
        <f t="shared" si="734"/>
        <v>0</v>
      </c>
      <c r="S934" s="235"/>
      <c r="T934" s="234"/>
      <c r="U934" s="201">
        <f t="shared" si="735"/>
        <v>0</v>
      </c>
      <c r="V934" s="235"/>
      <c r="W934" s="234"/>
      <c r="X934" s="201">
        <f t="shared" si="736"/>
        <v>0</v>
      </c>
      <c r="Y934" s="254"/>
      <c r="Z934" s="234"/>
      <c r="AA934" s="201">
        <f t="shared" si="737"/>
        <v>0</v>
      </c>
      <c r="AB934" s="235"/>
      <c r="AC934" s="234"/>
      <c r="AD934" s="201">
        <f t="shared" si="738"/>
        <v>0</v>
      </c>
      <c r="AE934" s="235"/>
      <c r="AF934" s="234"/>
      <c r="AG934" s="201">
        <f t="shared" si="739"/>
        <v>0</v>
      </c>
      <c r="AH934" s="235"/>
      <c r="AI934" s="229"/>
      <c r="AJ934" s="205" t="s">
        <v>40</v>
      </c>
    </row>
    <row r="935" spans="1:36" hidden="1">
      <c r="A935" s="359"/>
      <c r="B935" s="367"/>
      <c r="C935" s="361"/>
      <c r="D935" s="389"/>
      <c r="E935" s="365"/>
      <c r="F935" s="367"/>
      <c r="G935" s="222" t="s">
        <v>37</v>
      </c>
      <c r="H935" s="234"/>
      <c r="I935" s="201">
        <f t="shared" si="731"/>
        <v>0</v>
      </c>
      <c r="J935" s="235"/>
      <c r="K935" s="234"/>
      <c r="L935" s="201">
        <f t="shared" si="732"/>
        <v>0</v>
      </c>
      <c r="M935" s="235"/>
      <c r="N935" s="234"/>
      <c r="O935" s="201">
        <f t="shared" si="733"/>
        <v>0</v>
      </c>
      <c r="P935" s="235"/>
      <c r="Q935" s="234"/>
      <c r="R935" s="201">
        <f t="shared" si="734"/>
        <v>0</v>
      </c>
      <c r="S935" s="235"/>
      <c r="T935" s="234"/>
      <c r="U935" s="201">
        <f t="shared" si="735"/>
        <v>0</v>
      </c>
      <c r="V935" s="235"/>
      <c r="W935" s="234"/>
      <c r="X935" s="201">
        <f t="shared" si="736"/>
        <v>0</v>
      </c>
      <c r="Y935" s="254"/>
      <c r="Z935" s="234"/>
      <c r="AA935" s="201">
        <f t="shared" si="737"/>
        <v>0</v>
      </c>
      <c r="AB935" s="235"/>
      <c r="AC935" s="234"/>
      <c r="AD935" s="201">
        <f t="shared" si="738"/>
        <v>0</v>
      </c>
      <c r="AE935" s="235"/>
      <c r="AF935" s="234"/>
      <c r="AG935" s="201">
        <f t="shared" si="739"/>
        <v>0</v>
      </c>
      <c r="AH935" s="235"/>
      <c r="AI935" s="229"/>
      <c r="AJ935" s="206">
        <f>AJ933/AJ929</f>
        <v>0.25</v>
      </c>
    </row>
    <row r="936" spans="1:36" ht="15.75" hidden="1" thickBot="1">
      <c r="A936" s="360"/>
      <c r="B936" s="368"/>
      <c r="C936" s="362"/>
      <c r="D936" s="405"/>
      <c r="E936" s="366"/>
      <c r="F936" s="368"/>
      <c r="G936" s="223" t="s">
        <v>38</v>
      </c>
      <c r="H936" s="236"/>
      <c r="I936" s="207">
        <f t="shared" si="731"/>
        <v>0</v>
      </c>
      <c r="J936" s="237"/>
      <c r="K936" s="236"/>
      <c r="L936" s="207">
        <f t="shared" si="732"/>
        <v>0</v>
      </c>
      <c r="M936" s="237"/>
      <c r="N936" s="236"/>
      <c r="O936" s="207">
        <f t="shared" si="733"/>
        <v>0</v>
      </c>
      <c r="P936" s="237"/>
      <c r="Q936" s="236"/>
      <c r="R936" s="207">
        <f t="shared" si="734"/>
        <v>0</v>
      </c>
      <c r="S936" s="237"/>
      <c r="T936" s="236"/>
      <c r="U936" s="207">
        <f t="shared" si="735"/>
        <v>0</v>
      </c>
      <c r="V936" s="237"/>
      <c r="W936" s="236"/>
      <c r="X936" s="207">
        <f t="shared" si="736"/>
        <v>0</v>
      </c>
      <c r="Y936" s="255"/>
      <c r="Z936" s="236"/>
      <c r="AA936" s="207">
        <f t="shared" si="737"/>
        <v>0</v>
      </c>
      <c r="AB936" s="237"/>
      <c r="AC936" s="236"/>
      <c r="AD936" s="207">
        <f t="shared" si="738"/>
        <v>0</v>
      </c>
      <c r="AE936" s="237"/>
      <c r="AF936" s="236"/>
      <c r="AG936" s="207">
        <f t="shared" si="739"/>
        <v>0</v>
      </c>
      <c r="AH936" s="237"/>
      <c r="AI936" s="230"/>
      <c r="AJ936" s="208"/>
    </row>
    <row r="937" spans="1:36" ht="11.25" customHeight="1">
      <c r="A937" s="353" t="s">
        <v>17</v>
      </c>
      <c r="B937" s="355" t="s">
        <v>13</v>
      </c>
      <c r="C937" s="355" t="s">
        <v>14</v>
      </c>
      <c r="D937" s="355" t="s">
        <v>157</v>
      </c>
      <c r="E937" s="355" t="s">
        <v>16</v>
      </c>
      <c r="F937" s="347" t="s">
        <v>17</v>
      </c>
      <c r="G937" s="357" t="s">
        <v>18</v>
      </c>
      <c r="H937" s="351" t="s">
        <v>19</v>
      </c>
      <c r="I937" s="347" t="s">
        <v>20</v>
      </c>
      <c r="J937" s="349" t="s">
        <v>21</v>
      </c>
      <c r="K937" s="351" t="s">
        <v>19</v>
      </c>
      <c r="L937" s="347" t="s">
        <v>20</v>
      </c>
      <c r="M937" s="349" t="s">
        <v>21</v>
      </c>
      <c r="N937" s="351" t="s">
        <v>19</v>
      </c>
      <c r="O937" s="347" t="s">
        <v>20</v>
      </c>
      <c r="P937" s="349" t="s">
        <v>21</v>
      </c>
      <c r="Q937" s="351" t="s">
        <v>19</v>
      </c>
      <c r="R937" s="347" t="s">
        <v>20</v>
      </c>
      <c r="S937" s="349" t="s">
        <v>21</v>
      </c>
      <c r="T937" s="351" t="s">
        <v>19</v>
      </c>
      <c r="U937" s="347" t="s">
        <v>20</v>
      </c>
      <c r="V937" s="349" t="s">
        <v>21</v>
      </c>
      <c r="W937" s="351" t="s">
        <v>19</v>
      </c>
      <c r="X937" s="347" t="s">
        <v>20</v>
      </c>
      <c r="Y937" s="369" t="s">
        <v>21</v>
      </c>
      <c r="Z937" s="351" t="s">
        <v>19</v>
      </c>
      <c r="AA937" s="347" t="s">
        <v>20</v>
      </c>
      <c r="AB937" s="349" t="s">
        <v>21</v>
      </c>
      <c r="AC937" s="351" t="s">
        <v>19</v>
      </c>
      <c r="AD937" s="347" t="s">
        <v>20</v>
      </c>
      <c r="AE937" s="349" t="s">
        <v>21</v>
      </c>
      <c r="AF937" s="351" t="s">
        <v>19</v>
      </c>
      <c r="AG937" s="347" t="s">
        <v>20</v>
      </c>
      <c r="AH937" s="349" t="s">
        <v>21</v>
      </c>
      <c r="AI937" s="371" t="s">
        <v>19</v>
      </c>
      <c r="AJ937" s="379" t="s">
        <v>22</v>
      </c>
    </row>
    <row r="938" spans="1:36" ht="25.5" customHeight="1">
      <c r="A938" s="354"/>
      <c r="B938" s="356"/>
      <c r="C938" s="356"/>
      <c r="D938" s="356"/>
      <c r="E938" s="356"/>
      <c r="F938" s="348"/>
      <c r="G938" s="358"/>
      <c r="H938" s="352"/>
      <c r="I938" s="348"/>
      <c r="J938" s="350"/>
      <c r="K938" s="352"/>
      <c r="L938" s="348"/>
      <c r="M938" s="350"/>
      <c r="N938" s="352"/>
      <c r="O938" s="348"/>
      <c r="P938" s="350"/>
      <c r="Q938" s="352"/>
      <c r="R938" s="348"/>
      <c r="S938" s="350"/>
      <c r="T938" s="352"/>
      <c r="U938" s="348"/>
      <c r="V938" s="350"/>
      <c r="W938" s="352"/>
      <c r="X938" s="348"/>
      <c r="Y938" s="370"/>
      <c r="Z938" s="352"/>
      <c r="AA938" s="348"/>
      <c r="AB938" s="350"/>
      <c r="AC938" s="352"/>
      <c r="AD938" s="348"/>
      <c r="AE938" s="350"/>
      <c r="AF938" s="352"/>
      <c r="AG938" s="348"/>
      <c r="AH938" s="350"/>
      <c r="AI938" s="372"/>
      <c r="AJ938" s="380"/>
    </row>
    <row r="939" spans="1:36" ht="14.45" customHeight="1">
      <c r="A939" s="359" t="s">
        <v>391</v>
      </c>
      <c r="B939" s="367" t="s">
        <v>392</v>
      </c>
      <c r="C939" s="361">
        <v>2150</v>
      </c>
      <c r="D939" s="363" t="s">
        <v>393</v>
      </c>
      <c r="E939" s="365" t="s">
        <v>394</v>
      </c>
      <c r="F939" s="367" t="s">
        <v>391</v>
      </c>
      <c r="G939" s="222" t="s">
        <v>27</v>
      </c>
      <c r="H939" s="234"/>
      <c r="I939" s="201">
        <f t="shared" ref="I939:I947" si="740">H939-J939</f>
        <v>0</v>
      </c>
      <c r="J939" s="235"/>
      <c r="K939" s="234"/>
      <c r="L939" s="201">
        <f t="shared" ref="L939:L947" si="741">K939-M939</f>
        <v>0</v>
      </c>
      <c r="M939" s="235"/>
      <c r="N939" s="234"/>
      <c r="O939" s="201">
        <f t="shared" ref="O939:O947" si="742">N939-P939</f>
        <v>0</v>
      </c>
      <c r="P939" s="235"/>
      <c r="Q939" s="234"/>
      <c r="R939" s="201">
        <f t="shared" ref="R939:R940" si="743">SUM(Q939)</f>
        <v>0</v>
      </c>
      <c r="S939" s="235"/>
      <c r="T939" s="234"/>
      <c r="U939" s="201">
        <f t="shared" ref="U939:U947" si="744">T939-V939</f>
        <v>0</v>
      </c>
      <c r="V939" s="235"/>
      <c r="W939" s="234"/>
      <c r="X939" s="201">
        <f t="shared" ref="X939:X947" si="745">W939-Y939</f>
        <v>0</v>
      </c>
      <c r="Y939" s="254"/>
      <c r="Z939" s="234"/>
      <c r="AA939" s="201">
        <f t="shared" ref="AA939:AA947" si="746">Z939-AB939</f>
        <v>0</v>
      </c>
      <c r="AB939" s="235"/>
      <c r="AC939" s="234"/>
      <c r="AD939" s="201">
        <f t="shared" ref="AD939:AD947" si="747">AC939-AE939</f>
        <v>0</v>
      </c>
      <c r="AE939" s="235"/>
      <c r="AF939" s="234"/>
      <c r="AG939" s="201">
        <f t="shared" ref="AG939:AG947" si="748">AF939-AH939</f>
        <v>0</v>
      </c>
      <c r="AH939" s="235"/>
      <c r="AI939" s="229"/>
      <c r="AJ939" s="203" t="s">
        <v>28</v>
      </c>
    </row>
    <row r="940" spans="1:36" ht="13.5" customHeight="1">
      <c r="A940" s="359"/>
      <c r="B940" s="367"/>
      <c r="C940" s="361"/>
      <c r="D940" s="363"/>
      <c r="E940" s="365"/>
      <c r="F940" s="367"/>
      <c r="G940" s="222" t="s">
        <v>29</v>
      </c>
      <c r="H940" s="234"/>
      <c r="I940" s="201">
        <f t="shared" si="740"/>
        <v>0</v>
      </c>
      <c r="J940" s="235"/>
      <c r="K940" s="234"/>
      <c r="L940" s="201">
        <f t="shared" si="741"/>
        <v>0</v>
      </c>
      <c r="M940" s="235"/>
      <c r="N940" s="234"/>
      <c r="O940" s="201">
        <f t="shared" si="742"/>
        <v>0</v>
      </c>
      <c r="P940" s="235"/>
      <c r="Q940" s="234"/>
      <c r="R940" s="201">
        <f t="shared" si="743"/>
        <v>0</v>
      </c>
      <c r="S940" s="235"/>
      <c r="T940" s="234"/>
      <c r="U940" s="201">
        <f t="shared" si="744"/>
        <v>0</v>
      </c>
      <c r="V940" s="235"/>
      <c r="W940" s="234"/>
      <c r="X940" s="201">
        <f t="shared" si="745"/>
        <v>0</v>
      </c>
      <c r="Y940" s="254"/>
      <c r="Z940" s="234"/>
      <c r="AA940" s="201">
        <f t="shared" si="746"/>
        <v>0</v>
      </c>
      <c r="AB940" s="235"/>
      <c r="AC940" s="234"/>
      <c r="AD940" s="201">
        <f t="shared" si="747"/>
        <v>0</v>
      </c>
      <c r="AE940" s="235"/>
      <c r="AF940" s="234"/>
      <c r="AG940" s="201">
        <f t="shared" si="748"/>
        <v>0</v>
      </c>
      <c r="AH940" s="235"/>
      <c r="AI940" s="229"/>
      <c r="AJ940" s="204">
        <f>SUM(H939:H947,K939:K947,N939:N947,Q939:Q947,T939:T947,W939:W947,Z939:Z947,AC939:AC947,AF939:AF947)</f>
        <v>2430000</v>
      </c>
    </row>
    <row r="941" spans="1:36" ht="15.75" customHeight="1">
      <c r="A941" s="359"/>
      <c r="B941" s="367"/>
      <c r="C941" s="361"/>
      <c r="D941" s="363"/>
      <c r="E941" s="365"/>
      <c r="F941" s="367"/>
      <c r="G941" s="222" t="s">
        <v>30</v>
      </c>
      <c r="H941" s="234"/>
      <c r="I941" s="201">
        <f t="shared" si="740"/>
        <v>0</v>
      </c>
      <c r="J941" s="235"/>
      <c r="K941" s="234"/>
      <c r="L941" s="201">
        <f t="shared" si="741"/>
        <v>0</v>
      </c>
      <c r="M941" s="235"/>
      <c r="N941" s="234"/>
      <c r="O941" s="201">
        <f t="shared" si="742"/>
        <v>0</v>
      </c>
      <c r="P941" s="235"/>
      <c r="Q941" s="234"/>
      <c r="R941" s="201">
        <f>SUM(Q941)</f>
        <v>0</v>
      </c>
      <c r="S941" s="235"/>
      <c r="T941" s="234">
        <v>180000</v>
      </c>
      <c r="U941" s="201">
        <f t="shared" si="744"/>
        <v>180000</v>
      </c>
      <c r="V941" s="235"/>
      <c r="W941" s="234"/>
      <c r="X941" s="201">
        <f t="shared" si="745"/>
        <v>0</v>
      </c>
      <c r="Y941" s="254"/>
      <c r="Z941" s="234"/>
      <c r="AA941" s="201">
        <f t="shared" si="746"/>
        <v>0</v>
      </c>
      <c r="AB941" s="235"/>
      <c r="AC941" s="234"/>
      <c r="AD941" s="201">
        <f t="shared" si="747"/>
        <v>0</v>
      </c>
      <c r="AE941" s="235"/>
      <c r="AF941" s="234"/>
      <c r="AG941" s="201">
        <f t="shared" si="748"/>
        <v>0</v>
      </c>
      <c r="AH941" s="235"/>
      <c r="AI941" s="229"/>
      <c r="AJ941" s="205" t="s">
        <v>32</v>
      </c>
    </row>
    <row r="942" spans="1:36" ht="13.5" customHeight="1">
      <c r="A942" s="359"/>
      <c r="B942" s="367"/>
      <c r="C942" s="361"/>
      <c r="D942" s="363"/>
      <c r="E942" s="365"/>
      <c r="F942" s="367"/>
      <c r="G942" s="222" t="s">
        <v>31</v>
      </c>
      <c r="H942" s="234"/>
      <c r="I942" s="201">
        <f t="shared" si="740"/>
        <v>0</v>
      </c>
      <c r="J942" s="235"/>
      <c r="K942" s="234"/>
      <c r="L942" s="201">
        <f t="shared" si="741"/>
        <v>0</v>
      </c>
      <c r="M942" s="235"/>
      <c r="N942" s="234"/>
      <c r="O942" s="201">
        <f t="shared" si="742"/>
        <v>0</v>
      </c>
      <c r="P942" s="235"/>
      <c r="Q942" s="234"/>
      <c r="R942" s="201">
        <f t="shared" ref="R942:R947" si="749">SUM(Q942)</f>
        <v>0</v>
      </c>
      <c r="S942" s="235"/>
      <c r="T942" s="234"/>
      <c r="U942" s="201">
        <f t="shared" si="744"/>
        <v>0</v>
      </c>
      <c r="V942" s="235"/>
      <c r="W942" s="234"/>
      <c r="X942" s="201">
        <f t="shared" si="745"/>
        <v>0</v>
      </c>
      <c r="Y942" s="254"/>
      <c r="Z942" s="234"/>
      <c r="AA942" s="201">
        <f t="shared" si="746"/>
        <v>0</v>
      </c>
      <c r="AB942" s="235"/>
      <c r="AC942" s="234"/>
      <c r="AD942" s="201">
        <f t="shared" si="747"/>
        <v>0</v>
      </c>
      <c r="AE942" s="235"/>
      <c r="AF942" s="234"/>
      <c r="AG942" s="201">
        <f t="shared" si="748"/>
        <v>0</v>
      </c>
      <c r="AH942" s="235"/>
      <c r="AI942" s="229"/>
      <c r="AJ942" s="204">
        <f>SUM(I939:I947,L939:L947,O939:O947,R939:R947,U939:U947,X939:X947,AA939:AA947,AD939:AD947,AG939:AG947)</f>
        <v>2430000</v>
      </c>
    </row>
    <row r="943" spans="1:36" ht="13.5" customHeight="1">
      <c r="A943" s="359"/>
      <c r="B943" s="367"/>
      <c r="C943" s="361"/>
      <c r="D943" s="363"/>
      <c r="E943" s="365"/>
      <c r="F943" s="367"/>
      <c r="G943" s="222" t="s">
        <v>33</v>
      </c>
      <c r="H943" s="234"/>
      <c r="I943" s="201">
        <f t="shared" si="740"/>
        <v>0</v>
      </c>
      <c r="J943" s="235"/>
      <c r="K943" s="234"/>
      <c r="L943" s="201">
        <f t="shared" si="741"/>
        <v>0</v>
      </c>
      <c r="M943" s="235"/>
      <c r="N943" s="234"/>
      <c r="O943" s="201">
        <f t="shared" si="742"/>
        <v>0</v>
      </c>
      <c r="P943" s="235"/>
      <c r="Q943" s="234"/>
      <c r="R943" s="201">
        <f t="shared" si="749"/>
        <v>0</v>
      </c>
      <c r="S943" s="235"/>
      <c r="T943" s="234"/>
      <c r="U943" s="201">
        <f t="shared" si="744"/>
        <v>0</v>
      </c>
      <c r="V943" s="235"/>
      <c r="W943" s="234">
        <v>750000</v>
      </c>
      <c r="X943" s="201">
        <f t="shared" si="745"/>
        <v>750000</v>
      </c>
      <c r="Y943" s="254"/>
      <c r="Z943" s="234"/>
      <c r="AA943" s="201">
        <f t="shared" si="746"/>
        <v>0</v>
      </c>
      <c r="AB943" s="235"/>
      <c r="AC943" s="234"/>
      <c r="AD943" s="201">
        <f t="shared" si="747"/>
        <v>0</v>
      </c>
      <c r="AE943" s="235"/>
      <c r="AF943" s="234"/>
      <c r="AG943" s="201">
        <f t="shared" si="748"/>
        <v>0</v>
      </c>
      <c r="AH943" s="235"/>
      <c r="AI943" s="229"/>
      <c r="AJ943" s="205" t="s">
        <v>36</v>
      </c>
    </row>
    <row r="944" spans="1:36" ht="13.5" customHeight="1">
      <c r="A944" s="359"/>
      <c r="B944" s="367"/>
      <c r="C944" s="361"/>
      <c r="D944" s="363"/>
      <c r="E944" s="365"/>
      <c r="F944" s="367"/>
      <c r="G944" s="222" t="s">
        <v>34</v>
      </c>
      <c r="H944" s="234"/>
      <c r="I944" s="201">
        <f t="shared" si="740"/>
        <v>0</v>
      </c>
      <c r="J944" s="235"/>
      <c r="K944" s="234"/>
      <c r="L944" s="201">
        <f t="shared" si="741"/>
        <v>0</v>
      </c>
      <c r="M944" s="235"/>
      <c r="N944" s="234"/>
      <c r="O944" s="201">
        <f t="shared" si="742"/>
        <v>0</v>
      </c>
      <c r="P944" s="235"/>
      <c r="Q944" s="234"/>
      <c r="R944" s="201">
        <f t="shared" si="749"/>
        <v>0</v>
      </c>
      <c r="S944" s="235"/>
      <c r="T944" s="234"/>
      <c r="U944" s="201">
        <f t="shared" si="744"/>
        <v>0</v>
      </c>
      <c r="V944" s="235"/>
      <c r="W944" s="234">
        <v>1500000</v>
      </c>
      <c r="X944" s="201">
        <f t="shared" si="745"/>
        <v>1500000</v>
      </c>
      <c r="Y944" s="254"/>
      <c r="Z944" s="234"/>
      <c r="AA944" s="201">
        <f t="shared" si="746"/>
        <v>0</v>
      </c>
      <c r="AB944" s="235"/>
      <c r="AC944" s="234"/>
      <c r="AD944" s="201">
        <f t="shared" si="747"/>
        <v>0</v>
      </c>
      <c r="AE944" s="235"/>
      <c r="AF944" s="234"/>
      <c r="AG944" s="201">
        <f t="shared" si="748"/>
        <v>0</v>
      </c>
      <c r="AH944" s="235"/>
      <c r="AI944" s="229"/>
      <c r="AJ944" s="204">
        <f>SUM(J939:J947,M939:M947,P939:P947,S939:S947,V939:V947,Y939:Y947,AB939:AB947,AE939:AE947,AH939:AH947)</f>
        <v>0</v>
      </c>
    </row>
    <row r="945" spans="1:36" ht="13.5" customHeight="1">
      <c r="A945" s="359"/>
      <c r="B945" s="367"/>
      <c r="C945" s="361"/>
      <c r="D945" s="363"/>
      <c r="E945" s="365"/>
      <c r="F945" s="367"/>
      <c r="G945" s="222" t="s">
        <v>35</v>
      </c>
      <c r="H945" s="234"/>
      <c r="I945" s="201">
        <f t="shared" si="740"/>
        <v>0</v>
      </c>
      <c r="J945" s="235"/>
      <c r="K945" s="234"/>
      <c r="L945" s="201">
        <f t="shared" si="741"/>
        <v>0</v>
      </c>
      <c r="M945" s="235"/>
      <c r="N945" s="234"/>
      <c r="O945" s="201">
        <f t="shared" si="742"/>
        <v>0</v>
      </c>
      <c r="P945" s="235"/>
      <c r="Q945" s="234"/>
      <c r="R945" s="201">
        <f t="shared" si="749"/>
        <v>0</v>
      </c>
      <c r="S945" s="235"/>
      <c r="T945" s="234"/>
      <c r="U945" s="201">
        <f t="shared" si="744"/>
        <v>0</v>
      </c>
      <c r="V945" s="235"/>
      <c r="W945" s="234"/>
      <c r="X945" s="201">
        <f t="shared" si="745"/>
        <v>0</v>
      </c>
      <c r="Y945" s="254"/>
      <c r="Z945" s="234"/>
      <c r="AA945" s="201">
        <f t="shared" si="746"/>
        <v>0</v>
      </c>
      <c r="AB945" s="235"/>
      <c r="AC945" s="234"/>
      <c r="AD945" s="201">
        <f t="shared" si="747"/>
        <v>0</v>
      </c>
      <c r="AE945" s="235"/>
      <c r="AF945" s="234"/>
      <c r="AG945" s="201">
        <f t="shared" si="748"/>
        <v>0</v>
      </c>
      <c r="AH945" s="235"/>
      <c r="AI945" s="229"/>
      <c r="AJ945" s="205" t="s">
        <v>40</v>
      </c>
    </row>
    <row r="946" spans="1:36" ht="13.5" customHeight="1">
      <c r="A946" s="359"/>
      <c r="B946" s="367"/>
      <c r="C946" s="361"/>
      <c r="D946" s="363"/>
      <c r="E946" s="365"/>
      <c r="F946" s="367"/>
      <c r="G946" s="222" t="s">
        <v>37</v>
      </c>
      <c r="H946" s="234"/>
      <c r="I946" s="201">
        <f t="shared" si="740"/>
        <v>0</v>
      </c>
      <c r="J946" s="235"/>
      <c r="K946" s="234"/>
      <c r="L946" s="201">
        <f t="shared" si="741"/>
        <v>0</v>
      </c>
      <c r="M946" s="235"/>
      <c r="N946" s="234"/>
      <c r="O946" s="201">
        <f t="shared" si="742"/>
        <v>0</v>
      </c>
      <c r="P946" s="235"/>
      <c r="Q946" s="234"/>
      <c r="R946" s="201">
        <f t="shared" si="749"/>
        <v>0</v>
      </c>
      <c r="S946" s="235"/>
      <c r="T946" s="234"/>
      <c r="U946" s="201">
        <f t="shared" si="744"/>
        <v>0</v>
      </c>
      <c r="V946" s="235"/>
      <c r="W946" s="234"/>
      <c r="X946" s="201">
        <f t="shared" si="745"/>
        <v>0</v>
      </c>
      <c r="Y946" s="254"/>
      <c r="Z946" s="234"/>
      <c r="AA946" s="201">
        <f t="shared" si="746"/>
        <v>0</v>
      </c>
      <c r="AB946" s="235"/>
      <c r="AC946" s="234"/>
      <c r="AD946" s="201">
        <f t="shared" si="747"/>
        <v>0</v>
      </c>
      <c r="AE946" s="235"/>
      <c r="AF946" s="234"/>
      <c r="AG946" s="201">
        <f t="shared" si="748"/>
        <v>0</v>
      </c>
      <c r="AH946" s="235"/>
      <c r="AI946" s="229"/>
      <c r="AJ946" s="206">
        <f>AJ944/AJ940</f>
        <v>0</v>
      </c>
    </row>
    <row r="947" spans="1:36" ht="13.5" customHeight="1" thickBot="1">
      <c r="A947" s="360"/>
      <c r="B947" s="368"/>
      <c r="C947" s="362"/>
      <c r="D947" s="364"/>
      <c r="E947" s="366"/>
      <c r="F947" s="368"/>
      <c r="G947" s="223" t="s">
        <v>38</v>
      </c>
      <c r="H947" s="236"/>
      <c r="I947" s="207">
        <f t="shared" si="740"/>
        <v>0</v>
      </c>
      <c r="J947" s="237"/>
      <c r="K947" s="236"/>
      <c r="L947" s="207">
        <f t="shared" si="741"/>
        <v>0</v>
      </c>
      <c r="M947" s="237"/>
      <c r="N947" s="236"/>
      <c r="O947" s="207">
        <f t="shared" si="742"/>
        <v>0</v>
      </c>
      <c r="P947" s="237"/>
      <c r="Q947" s="236"/>
      <c r="R947" s="207">
        <f t="shared" si="749"/>
        <v>0</v>
      </c>
      <c r="S947" s="237"/>
      <c r="T947" s="236"/>
      <c r="U947" s="207">
        <f t="shared" si="744"/>
        <v>0</v>
      </c>
      <c r="V947" s="237"/>
      <c r="W947" s="236"/>
      <c r="X947" s="207">
        <f t="shared" si="745"/>
        <v>0</v>
      </c>
      <c r="Y947" s="255"/>
      <c r="Z947" s="236"/>
      <c r="AA947" s="207">
        <f t="shared" si="746"/>
        <v>0</v>
      </c>
      <c r="AB947" s="237"/>
      <c r="AC947" s="236"/>
      <c r="AD947" s="207">
        <f t="shared" si="747"/>
        <v>0</v>
      </c>
      <c r="AE947" s="237"/>
      <c r="AF947" s="236"/>
      <c r="AG947" s="207">
        <f t="shared" si="748"/>
        <v>0</v>
      </c>
      <c r="AH947" s="237"/>
      <c r="AI947" s="230"/>
      <c r="AJ947" s="208"/>
    </row>
    <row r="948" spans="1:36" ht="15" customHeight="1">
      <c r="A948" s="353" t="s">
        <v>17</v>
      </c>
      <c r="B948" s="355" t="s">
        <v>13</v>
      </c>
      <c r="C948" s="355" t="s">
        <v>14</v>
      </c>
      <c r="D948" s="355" t="s">
        <v>157</v>
      </c>
      <c r="E948" s="355" t="s">
        <v>16</v>
      </c>
      <c r="F948" s="347" t="s">
        <v>17</v>
      </c>
      <c r="G948" s="357" t="s">
        <v>18</v>
      </c>
      <c r="H948" s="351" t="s">
        <v>19</v>
      </c>
      <c r="I948" s="347" t="s">
        <v>20</v>
      </c>
      <c r="J948" s="349" t="s">
        <v>21</v>
      </c>
      <c r="K948" s="351" t="s">
        <v>19</v>
      </c>
      <c r="L948" s="347" t="s">
        <v>20</v>
      </c>
      <c r="M948" s="349" t="s">
        <v>21</v>
      </c>
      <c r="N948" s="351" t="s">
        <v>19</v>
      </c>
      <c r="O948" s="347" t="s">
        <v>20</v>
      </c>
      <c r="P948" s="349" t="s">
        <v>21</v>
      </c>
      <c r="Q948" s="351" t="s">
        <v>19</v>
      </c>
      <c r="R948" s="347" t="s">
        <v>20</v>
      </c>
      <c r="S948" s="349" t="s">
        <v>21</v>
      </c>
      <c r="T948" s="351" t="s">
        <v>19</v>
      </c>
      <c r="U948" s="347" t="s">
        <v>20</v>
      </c>
      <c r="V948" s="349" t="s">
        <v>21</v>
      </c>
      <c r="W948" s="351" t="s">
        <v>19</v>
      </c>
      <c r="X948" s="347" t="s">
        <v>20</v>
      </c>
      <c r="Y948" s="369" t="s">
        <v>21</v>
      </c>
      <c r="Z948" s="351" t="s">
        <v>19</v>
      </c>
      <c r="AA948" s="347" t="s">
        <v>20</v>
      </c>
      <c r="AB948" s="349" t="s">
        <v>21</v>
      </c>
      <c r="AC948" s="351" t="s">
        <v>19</v>
      </c>
      <c r="AD948" s="347" t="s">
        <v>20</v>
      </c>
      <c r="AE948" s="349" t="s">
        <v>21</v>
      </c>
      <c r="AF948" s="351" t="s">
        <v>19</v>
      </c>
      <c r="AG948" s="347" t="s">
        <v>20</v>
      </c>
      <c r="AH948" s="349" t="s">
        <v>21</v>
      </c>
      <c r="AI948" s="371" t="s">
        <v>19</v>
      </c>
      <c r="AJ948" s="379" t="s">
        <v>22</v>
      </c>
    </row>
    <row r="949" spans="1:36" ht="15" customHeight="1">
      <c r="A949" s="354"/>
      <c r="B949" s="356"/>
      <c r="C949" s="356"/>
      <c r="D949" s="356"/>
      <c r="E949" s="356"/>
      <c r="F949" s="348"/>
      <c r="G949" s="358"/>
      <c r="H949" s="352"/>
      <c r="I949" s="348"/>
      <c r="J949" s="350"/>
      <c r="K949" s="352"/>
      <c r="L949" s="348"/>
      <c r="M949" s="350"/>
      <c r="N949" s="352"/>
      <c r="O949" s="348"/>
      <c r="P949" s="350"/>
      <c r="Q949" s="352"/>
      <c r="R949" s="348"/>
      <c r="S949" s="350"/>
      <c r="T949" s="352"/>
      <c r="U949" s="348"/>
      <c r="V949" s="350"/>
      <c r="W949" s="352"/>
      <c r="X949" s="348"/>
      <c r="Y949" s="370"/>
      <c r="Z949" s="352"/>
      <c r="AA949" s="348"/>
      <c r="AB949" s="350"/>
      <c r="AC949" s="352"/>
      <c r="AD949" s="348"/>
      <c r="AE949" s="350"/>
      <c r="AF949" s="352"/>
      <c r="AG949" s="348"/>
      <c r="AH949" s="350"/>
      <c r="AI949" s="372"/>
      <c r="AJ949" s="380"/>
    </row>
    <row r="950" spans="1:36" ht="15" customHeight="1">
      <c r="A950" s="359" t="s">
        <v>391</v>
      </c>
      <c r="B950" s="367" t="s">
        <v>395</v>
      </c>
      <c r="C950" s="361">
        <v>2225</v>
      </c>
      <c r="D950" s="389"/>
      <c r="E950" s="365" t="s">
        <v>396</v>
      </c>
      <c r="F950" s="367" t="s">
        <v>391</v>
      </c>
      <c r="G950" s="222" t="s">
        <v>27</v>
      </c>
      <c r="H950" s="234"/>
      <c r="I950" s="201">
        <f t="shared" ref="I950:I958" si="750">H950-J950</f>
        <v>0</v>
      </c>
      <c r="J950" s="235"/>
      <c r="K950" s="234"/>
      <c r="L950" s="201">
        <f t="shared" ref="L950:L958" si="751">K950-M950</f>
        <v>0</v>
      </c>
      <c r="M950" s="235"/>
      <c r="N950" s="234"/>
      <c r="O950" s="201">
        <f t="shared" ref="O950:O958" si="752">N950-P950</f>
        <v>0</v>
      </c>
      <c r="P950" s="235"/>
      <c r="Q950" s="234"/>
      <c r="R950" s="201">
        <f t="shared" ref="R950:R958" si="753">Q950-S950</f>
        <v>0</v>
      </c>
      <c r="S950" s="235"/>
      <c r="T950" s="234"/>
      <c r="U950" s="201">
        <f t="shared" ref="U950:U958" si="754">T950-V950</f>
        <v>0</v>
      </c>
      <c r="V950" s="235"/>
      <c r="W950" s="234"/>
      <c r="X950" s="201">
        <f t="shared" ref="X950:X958" si="755">W950-Y950</f>
        <v>0</v>
      </c>
      <c r="Y950" s="254"/>
      <c r="Z950" s="234"/>
      <c r="AA950" s="201">
        <f t="shared" ref="AA950:AA958" si="756">Z950-AB950</f>
        <v>0</v>
      </c>
      <c r="AB950" s="235"/>
      <c r="AC950" s="234"/>
      <c r="AD950" s="201">
        <f t="shared" ref="AD950:AD958" si="757">AC950-AE950</f>
        <v>0</v>
      </c>
      <c r="AE950" s="235"/>
      <c r="AF950" s="234"/>
      <c r="AG950" s="201">
        <f t="shared" ref="AG950:AG958" si="758">AF950-AH950</f>
        <v>0</v>
      </c>
      <c r="AH950" s="235"/>
      <c r="AI950" s="229"/>
      <c r="AJ950" s="203" t="s">
        <v>28</v>
      </c>
    </row>
    <row r="951" spans="1:36">
      <c r="A951" s="359"/>
      <c r="B951" s="367"/>
      <c r="C951" s="361"/>
      <c r="D951" s="389"/>
      <c r="E951" s="365"/>
      <c r="F951" s="367"/>
      <c r="G951" s="222" t="s">
        <v>29</v>
      </c>
      <c r="H951" s="234"/>
      <c r="I951" s="201">
        <f t="shared" si="750"/>
        <v>0</v>
      </c>
      <c r="J951" s="235"/>
      <c r="K951" s="234"/>
      <c r="L951" s="201">
        <f t="shared" si="751"/>
        <v>0</v>
      </c>
      <c r="M951" s="235"/>
      <c r="N951" s="234"/>
      <c r="O951" s="201">
        <f t="shared" si="752"/>
        <v>0</v>
      </c>
      <c r="P951" s="235"/>
      <c r="Q951" s="234"/>
      <c r="R951" s="201">
        <f t="shared" si="753"/>
        <v>0</v>
      </c>
      <c r="S951" s="235"/>
      <c r="T951" s="234"/>
      <c r="U951" s="201">
        <f t="shared" si="754"/>
        <v>0</v>
      </c>
      <c r="V951" s="235"/>
      <c r="W951" s="234"/>
      <c r="X951" s="201">
        <f t="shared" si="755"/>
        <v>0</v>
      </c>
      <c r="Y951" s="254"/>
      <c r="Z951" s="234"/>
      <c r="AA951" s="201">
        <f t="shared" si="756"/>
        <v>0</v>
      </c>
      <c r="AB951" s="235"/>
      <c r="AC951" s="234"/>
      <c r="AD951" s="201">
        <f t="shared" si="757"/>
        <v>0</v>
      </c>
      <c r="AE951" s="235"/>
      <c r="AF951" s="234"/>
      <c r="AG951" s="201">
        <f t="shared" si="758"/>
        <v>0</v>
      </c>
      <c r="AH951" s="235"/>
      <c r="AI951" s="229"/>
      <c r="AJ951" s="204">
        <f>SUM(H950:H958,K950:K958,N950:N958,Q950:Q958,T950:T958,W950:W958,Z950:Z958,AC950:AC958,AF950:AF958)</f>
        <v>359270</v>
      </c>
    </row>
    <row r="952" spans="1:36">
      <c r="A952" s="359"/>
      <c r="B952" s="367"/>
      <c r="C952" s="361"/>
      <c r="D952" s="389"/>
      <c r="E952" s="365"/>
      <c r="F952" s="367"/>
      <c r="G952" s="222" t="s">
        <v>30</v>
      </c>
      <c r="H952" s="234"/>
      <c r="I952" s="201">
        <f t="shared" si="750"/>
        <v>0</v>
      </c>
      <c r="J952" s="235"/>
      <c r="K952" s="234"/>
      <c r="L952" s="201">
        <f t="shared" si="751"/>
        <v>0</v>
      </c>
      <c r="M952" s="235"/>
      <c r="N952" s="234"/>
      <c r="O952" s="201">
        <f t="shared" si="752"/>
        <v>0</v>
      </c>
      <c r="P952" s="235"/>
      <c r="Q952" s="234"/>
      <c r="R952" s="201">
        <f t="shared" si="753"/>
        <v>0</v>
      </c>
      <c r="S952" s="235"/>
      <c r="T952" s="234"/>
      <c r="U952" s="201">
        <f t="shared" si="754"/>
        <v>0</v>
      </c>
      <c r="V952" s="235"/>
      <c r="W952" s="234"/>
      <c r="X952" s="201">
        <f t="shared" si="755"/>
        <v>0</v>
      </c>
      <c r="Y952" s="254"/>
      <c r="Z952" s="234"/>
      <c r="AA952" s="201">
        <f t="shared" si="756"/>
        <v>0</v>
      </c>
      <c r="AB952" s="235"/>
      <c r="AC952" s="234"/>
      <c r="AD952" s="201">
        <f t="shared" si="757"/>
        <v>0</v>
      </c>
      <c r="AE952" s="235"/>
      <c r="AF952" s="234"/>
      <c r="AG952" s="201">
        <f t="shared" si="758"/>
        <v>0</v>
      </c>
      <c r="AH952" s="235"/>
      <c r="AI952" s="229"/>
      <c r="AJ952" s="205" t="s">
        <v>32</v>
      </c>
    </row>
    <row r="953" spans="1:36">
      <c r="A953" s="359"/>
      <c r="B953" s="367"/>
      <c r="C953" s="361"/>
      <c r="D953" s="389"/>
      <c r="E953" s="365"/>
      <c r="F953" s="367"/>
      <c r="G953" s="222" t="s">
        <v>31</v>
      </c>
      <c r="H953" s="234"/>
      <c r="I953" s="201">
        <f t="shared" si="750"/>
        <v>0</v>
      </c>
      <c r="J953" s="235"/>
      <c r="K953" s="234"/>
      <c r="L953" s="201">
        <f t="shared" si="751"/>
        <v>0</v>
      </c>
      <c r="M953" s="235"/>
      <c r="N953" s="234"/>
      <c r="O953" s="201">
        <f t="shared" si="752"/>
        <v>0</v>
      </c>
      <c r="P953" s="235"/>
      <c r="Q953" s="234"/>
      <c r="R953" s="201">
        <f t="shared" si="753"/>
        <v>0</v>
      </c>
      <c r="S953" s="235"/>
      <c r="T953" s="234"/>
      <c r="U953" s="201">
        <f t="shared" si="754"/>
        <v>0</v>
      </c>
      <c r="V953" s="235"/>
      <c r="W953" s="234"/>
      <c r="X953" s="201">
        <f t="shared" si="755"/>
        <v>0</v>
      </c>
      <c r="Y953" s="254"/>
      <c r="Z953" s="234"/>
      <c r="AA953" s="201">
        <f t="shared" si="756"/>
        <v>0</v>
      </c>
      <c r="AB953" s="235"/>
      <c r="AC953" s="234"/>
      <c r="AD953" s="201">
        <f t="shared" si="757"/>
        <v>0</v>
      </c>
      <c r="AE953" s="235"/>
      <c r="AF953" s="234"/>
      <c r="AG953" s="201">
        <f t="shared" si="758"/>
        <v>0</v>
      </c>
      <c r="AH953" s="235"/>
      <c r="AI953" s="229"/>
      <c r="AJ953" s="204">
        <f>SUM(I950:I958,L950:L958,O950:O958,R950:R958,U950:U958,X950:X958,AA950:AA958,AD950:AD958,AG950:AG958)</f>
        <v>359270</v>
      </c>
    </row>
    <row r="954" spans="1:36">
      <c r="A954" s="359"/>
      <c r="B954" s="367"/>
      <c r="C954" s="361"/>
      <c r="D954" s="389"/>
      <c r="E954" s="365"/>
      <c r="F954" s="367"/>
      <c r="G954" s="222" t="s">
        <v>33</v>
      </c>
      <c r="H954" s="234"/>
      <c r="I954" s="201">
        <f t="shared" si="750"/>
        <v>0</v>
      </c>
      <c r="J954" s="235"/>
      <c r="K954" s="234"/>
      <c r="L954" s="201">
        <f t="shared" si="751"/>
        <v>0</v>
      </c>
      <c r="M954" s="235"/>
      <c r="N954" s="234"/>
      <c r="O954" s="201">
        <f t="shared" si="752"/>
        <v>0</v>
      </c>
      <c r="P954" s="235"/>
      <c r="Q954" s="234"/>
      <c r="R954" s="201">
        <f t="shared" si="753"/>
        <v>0</v>
      </c>
      <c r="S954" s="235"/>
      <c r="T954" s="234"/>
      <c r="U954" s="201">
        <f t="shared" si="754"/>
        <v>0</v>
      </c>
      <c r="V954" s="235"/>
      <c r="W954" s="234"/>
      <c r="X954" s="201">
        <f t="shared" si="755"/>
        <v>0</v>
      </c>
      <c r="Y954" s="254"/>
      <c r="Z954" s="234"/>
      <c r="AA954" s="201">
        <f t="shared" si="756"/>
        <v>0</v>
      </c>
      <c r="AB954" s="235"/>
      <c r="AC954" s="234"/>
      <c r="AD954" s="201">
        <f t="shared" si="757"/>
        <v>0</v>
      </c>
      <c r="AE954" s="235"/>
      <c r="AF954" s="234"/>
      <c r="AG954" s="201">
        <f t="shared" si="758"/>
        <v>0</v>
      </c>
      <c r="AH954" s="235"/>
      <c r="AI954" s="229"/>
      <c r="AJ954" s="205" t="s">
        <v>36</v>
      </c>
    </row>
    <row r="955" spans="1:36">
      <c r="A955" s="359"/>
      <c r="B955" s="367"/>
      <c r="C955" s="361"/>
      <c r="D955" s="389"/>
      <c r="E955" s="365"/>
      <c r="F955" s="367"/>
      <c r="G955" s="222" t="s">
        <v>34</v>
      </c>
      <c r="H955" s="234"/>
      <c r="I955" s="201">
        <f t="shared" si="750"/>
        <v>0</v>
      </c>
      <c r="J955" s="235"/>
      <c r="K955" s="234"/>
      <c r="L955" s="201">
        <f t="shared" si="751"/>
        <v>0</v>
      </c>
      <c r="M955" s="235"/>
      <c r="N955" s="234"/>
      <c r="O955" s="201">
        <f t="shared" si="752"/>
        <v>0</v>
      </c>
      <c r="P955" s="235"/>
      <c r="Q955" s="234"/>
      <c r="R955" s="201">
        <f t="shared" si="753"/>
        <v>0</v>
      </c>
      <c r="S955" s="235"/>
      <c r="T955" s="234">
        <v>359270</v>
      </c>
      <c r="U955" s="201">
        <f t="shared" si="754"/>
        <v>359270</v>
      </c>
      <c r="V955" s="235"/>
      <c r="W955" s="234"/>
      <c r="X955" s="201">
        <f t="shared" si="755"/>
        <v>0</v>
      </c>
      <c r="Y955" s="254"/>
      <c r="Z955" s="234"/>
      <c r="AA955" s="201">
        <f t="shared" si="756"/>
        <v>0</v>
      </c>
      <c r="AB955" s="235"/>
      <c r="AC955" s="234"/>
      <c r="AD955" s="201">
        <f t="shared" si="757"/>
        <v>0</v>
      </c>
      <c r="AE955" s="235"/>
      <c r="AF955" s="234"/>
      <c r="AG955" s="201">
        <f t="shared" si="758"/>
        <v>0</v>
      </c>
      <c r="AH955" s="235"/>
      <c r="AI955" s="229"/>
      <c r="AJ955" s="204">
        <f>SUM(J950:J958,M950:M958,P950:P958,S950:S958,V950:V958,Y950:Y958,AB950:AB958,AE950:AE958,AH950:AH958)</f>
        <v>0</v>
      </c>
    </row>
    <row r="956" spans="1:36">
      <c r="A956" s="359"/>
      <c r="B956" s="367"/>
      <c r="C956" s="361"/>
      <c r="D956" s="389"/>
      <c r="E956" s="365"/>
      <c r="F956" s="367"/>
      <c r="G956" s="222" t="s">
        <v>35</v>
      </c>
      <c r="H956" s="234"/>
      <c r="I956" s="201">
        <f t="shared" si="750"/>
        <v>0</v>
      </c>
      <c r="J956" s="235"/>
      <c r="K956" s="234"/>
      <c r="L956" s="201">
        <f t="shared" si="751"/>
        <v>0</v>
      </c>
      <c r="M956" s="235"/>
      <c r="N956" s="234"/>
      <c r="O956" s="201">
        <f t="shared" si="752"/>
        <v>0</v>
      </c>
      <c r="P956" s="235"/>
      <c r="Q956" s="234"/>
      <c r="R956" s="201">
        <f t="shared" si="753"/>
        <v>0</v>
      </c>
      <c r="S956" s="235"/>
      <c r="T956" s="234"/>
      <c r="U956" s="201">
        <f t="shared" si="754"/>
        <v>0</v>
      </c>
      <c r="V956" s="235"/>
      <c r="W956" s="234"/>
      <c r="X956" s="201">
        <f t="shared" si="755"/>
        <v>0</v>
      </c>
      <c r="Y956" s="254"/>
      <c r="Z956" s="234"/>
      <c r="AA956" s="201">
        <f t="shared" si="756"/>
        <v>0</v>
      </c>
      <c r="AB956" s="235"/>
      <c r="AC956" s="234"/>
      <c r="AD956" s="201">
        <f t="shared" si="757"/>
        <v>0</v>
      </c>
      <c r="AE956" s="235"/>
      <c r="AF956" s="234"/>
      <c r="AG956" s="201">
        <f t="shared" si="758"/>
        <v>0</v>
      </c>
      <c r="AH956" s="235"/>
      <c r="AI956" s="229"/>
      <c r="AJ956" s="205" t="s">
        <v>40</v>
      </c>
    </row>
    <row r="957" spans="1:36">
      <c r="A957" s="359"/>
      <c r="B957" s="367"/>
      <c r="C957" s="361"/>
      <c r="D957" s="389"/>
      <c r="E957" s="365"/>
      <c r="F957" s="367"/>
      <c r="G957" s="222" t="s">
        <v>37</v>
      </c>
      <c r="H957" s="234"/>
      <c r="I957" s="201">
        <f t="shared" si="750"/>
        <v>0</v>
      </c>
      <c r="J957" s="235"/>
      <c r="K957" s="234"/>
      <c r="L957" s="201">
        <f t="shared" si="751"/>
        <v>0</v>
      </c>
      <c r="M957" s="235"/>
      <c r="N957" s="234"/>
      <c r="O957" s="201">
        <f t="shared" si="752"/>
        <v>0</v>
      </c>
      <c r="P957" s="235"/>
      <c r="Q957" s="234"/>
      <c r="R957" s="201">
        <f t="shared" si="753"/>
        <v>0</v>
      </c>
      <c r="S957" s="235"/>
      <c r="T957" s="234"/>
      <c r="U957" s="201">
        <f t="shared" si="754"/>
        <v>0</v>
      </c>
      <c r="V957" s="235"/>
      <c r="W957" s="234"/>
      <c r="X957" s="201">
        <f t="shared" si="755"/>
        <v>0</v>
      </c>
      <c r="Y957" s="254"/>
      <c r="Z957" s="234"/>
      <c r="AA957" s="201">
        <f t="shared" si="756"/>
        <v>0</v>
      </c>
      <c r="AB957" s="235"/>
      <c r="AC957" s="234"/>
      <c r="AD957" s="201">
        <f t="shared" si="757"/>
        <v>0</v>
      </c>
      <c r="AE957" s="235"/>
      <c r="AF957" s="234"/>
      <c r="AG957" s="201">
        <f t="shared" si="758"/>
        <v>0</v>
      </c>
      <c r="AH957" s="235"/>
      <c r="AI957" s="229"/>
      <c r="AJ957" s="206">
        <f>AJ955/AJ951</f>
        <v>0</v>
      </c>
    </row>
    <row r="958" spans="1:36" ht="15.75" thickBot="1">
      <c r="A958" s="360"/>
      <c r="B958" s="368"/>
      <c r="C958" s="362"/>
      <c r="D958" s="405"/>
      <c r="E958" s="366"/>
      <c r="F958" s="368"/>
      <c r="G958" s="223" t="s">
        <v>38</v>
      </c>
      <c r="H958" s="236"/>
      <c r="I958" s="207">
        <f t="shared" si="750"/>
        <v>0</v>
      </c>
      <c r="J958" s="237"/>
      <c r="K958" s="236"/>
      <c r="L958" s="207">
        <f t="shared" si="751"/>
        <v>0</v>
      </c>
      <c r="M958" s="237"/>
      <c r="N958" s="236"/>
      <c r="O958" s="207">
        <f t="shared" si="752"/>
        <v>0</v>
      </c>
      <c r="P958" s="237"/>
      <c r="Q958" s="236"/>
      <c r="R958" s="207">
        <f t="shared" si="753"/>
        <v>0</v>
      </c>
      <c r="S958" s="237"/>
      <c r="T958" s="236"/>
      <c r="U958" s="207">
        <f t="shared" si="754"/>
        <v>0</v>
      </c>
      <c r="V958" s="237"/>
      <c r="W958" s="236"/>
      <c r="X958" s="207">
        <f t="shared" si="755"/>
        <v>0</v>
      </c>
      <c r="Y958" s="255"/>
      <c r="Z958" s="236"/>
      <c r="AA958" s="207">
        <f t="shared" si="756"/>
        <v>0</v>
      </c>
      <c r="AB958" s="237"/>
      <c r="AC958" s="236"/>
      <c r="AD958" s="207">
        <f t="shared" si="757"/>
        <v>0</v>
      </c>
      <c r="AE958" s="237"/>
      <c r="AF958" s="236"/>
      <c r="AG958" s="207">
        <f t="shared" si="758"/>
        <v>0</v>
      </c>
      <c r="AH958" s="237"/>
      <c r="AI958" s="230"/>
      <c r="AJ958" s="208"/>
    </row>
    <row r="959" spans="1:36" ht="15" customHeight="1">
      <c r="A959" s="353" t="s">
        <v>17</v>
      </c>
      <c r="B959" s="355" t="s">
        <v>13</v>
      </c>
      <c r="C959" s="355" t="s">
        <v>14</v>
      </c>
      <c r="D959" s="355" t="s">
        <v>157</v>
      </c>
      <c r="E959" s="355" t="s">
        <v>16</v>
      </c>
      <c r="F959" s="347" t="s">
        <v>17</v>
      </c>
      <c r="G959" s="357" t="s">
        <v>18</v>
      </c>
      <c r="H959" s="351" t="s">
        <v>19</v>
      </c>
      <c r="I959" s="347" t="s">
        <v>20</v>
      </c>
      <c r="J959" s="349" t="s">
        <v>21</v>
      </c>
      <c r="K959" s="351" t="s">
        <v>19</v>
      </c>
      <c r="L959" s="347" t="s">
        <v>20</v>
      </c>
      <c r="M959" s="349" t="s">
        <v>21</v>
      </c>
      <c r="N959" s="351" t="s">
        <v>19</v>
      </c>
      <c r="O959" s="347" t="s">
        <v>20</v>
      </c>
      <c r="P959" s="349" t="s">
        <v>21</v>
      </c>
      <c r="Q959" s="351" t="s">
        <v>19</v>
      </c>
      <c r="R959" s="347" t="s">
        <v>20</v>
      </c>
      <c r="S959" s="349" t="s">
        <v>21</v>
      </c>
      <c r="T959" s="351" t="s">
        <v>19</v>
      </c>
      <c r="U959" s="347" t="s">
        <v>20</v>
      </c>
      <c r="V959" s="349" t="s">
        <v>21</v>
      </c>
      <c r="W959" s="351" t="s">
        <v>19</v>
      </c>
      <c r="X959" s="347" t="s">
        <v>20</v>
      </c>
      <c r="Y959" s="369" t="s">
        <v>21</v>
      </c>
      <c r="Z959" s="351" t="s">
        <v>19</v>
      </c>
      <c r="AA959" s="347" t="s">
        <v>20</v>
      </c>
      <c r="AB959" s="349" t="s">
        <v>21</v>
      </c>
      <c r="AC959" s="351" t="s">
        <v>19</v>
      </c>
      <c r="AD959" s="347" t="s">
        <v>20</v>
      </c>
      <c r="AE959" s="349" t="s">
        <v>21</v>
      </c>
      <c r="AF959" s="351" t="s">
        <v>19</v>
      </c>
      <c r="AG959" s="347" t="s">
        <v>20</v>
      </c>
      <c r="AH959" s="349" t="s">
        <v>21</v>
      </c>
      <c r="AI959" s="371" t="s">
        <v>19</v>
      </c>
      <c r="AJ959" s="379" t="s">
        <v>22</v>
      </c>
    </row>
    <row r="960" spans="1:36" ht="15" customHeight="1">
      <c r="A960" s="354"/>
      <c r="B960" s="356"/>
      <c r="C960" s="356"/>
      <c r="D960" s="356"/>
      <c r="E960" s="356"/>
      <c r="F960" s="348"/>
      <c r="G960" s="358"/>
      <c r="H960" s="352"/>
      <c r="I960" s="348"/>
      <c r="J960" s="350"/>
      <c r="K960" s="352"/>
      <c r="L960" s="348"/>
      <c r="M960" s="350"/>
      <c r="N960" s="352"/>
      <c r="O960" s="348"/>
      <c r="P960" s="350"/>
      <c r="Q960" s="352"/>
      <c r="R960" s="348"/>
      <c r="S960" s="350"/>
      <c r="T960" s="352"/>
      <c r="U960" s="348"/>
      <c r="V960" s="350"/>
      <c r="W960" s="352"/>
      <c r="X960" s="348"/>
      <c r="Y960" s="370"/>
      <c r="Z960" s="352"/>
      <c r="AA960" s="348"/>
      <c r="AB960" s="350"/>
      <c r="AC960" s="352"/>
      <c r="AD960" s="348"/>
      <c r="AE960" s="350"/>
      <c r="AF960" s="352"/>
      <c r="AG960" s="348"/>
      <c r="AH960" s="350"/>
      <c r="AI960" s="372"/>
      <c r="AJ960" s="380"/>
    </row>
    <row r="961" spans="1:36" ht="15" customHeight="1">
      <c r="A961" s="359" t="s">
        <v>391</v>
      </c>
      <c r="B961" s="367" t="s">
        <v>397</v>
      </c>
      <c r="C961" s="361">
        <v>2585</v>
      </c>
      <c r="D961" s="389"/>
      <c r="E961" s="365" t="s">
        <v>398</v>
      </c>
      <c r="F961" s="367" t="s">
        <v>391</v>
      </c>
      <c r="G961" s="222" t="s">
        <v>27</v>
      </c>
      <c r="H961" s="234"/>
      <c r="I961" s="201">
        <f t="shared" ref="I961:I969" si="759">H961-J961</f>
        <v>0</v>
      </c>
      <c r="J961" s="235"/>
      <c r="K961" s="234"/>
      <c r="L961" s="201">
        <f t="shared" ref="L961:L969" si="760">K961-M961</f>
        <v>0</v>
      </c>
      <c r="M961" s="235"/>
      <c r="N961" s="234"/>
      <c r="O961" s="201">
        <f t="shared" ref="O961:O969" si="761">N961-P961</f>
        <v>0</v>
      </c>
      <c r="P961" s="235"/>
      <c r="Q961" s="234"/>
      <c r="R961" s="201">
        <f t="shared" ref="R961:R969" si="762">Q961-S961</f>
        <v>0</v>
      </c>
      <c r="S961" s="235"/>
      <c r="T961" s="234"/>
      <c r="U961" s="201">
        <f t="shared" ref="U961:U969" si="763">T961-V961</f>
        <v>0</v>
      </c>
      <c r="V961" s="235"/>
      <c r="W961" s="234"/>
      <c r="X961" s="201">
        <f t="shared" ref="X961:X969" si="764">W961-Y961</f>
        <v>0</v>
      </c>
      <c r="Y961" s="254"/>
      <c r="Z961" s="234"/>
      <c r="AA961" s="201">
        <f t="shared" ref="AA961:AA969" si="765">Z961-AB961</f>
        <v>0</v>
      </c>
      <c r="AB961" s="235"/>
      <c r="AC961" s="234"/>
      <c r="AD961" s="201">
        <f t="shared" ref="AD961:AD969" si="766">AC961-AE961</f>
        <v>0</v>
      </c>
      <c r="AE961" s="235"/>
      <c r="AF961" s="234"/>
      <c r="AG961" s="201">
        <f t="shared" ref="AG961:AG969" si="767">AF961-AH961</f>
        <v>0</v>
      </c>
      <c r="AH961" s="235"/>
      <c r="AI961" s="229"/>
      <c r="AJ961" s="203" t="s">
        <v>28</v>
      </c>
    </row>
    <row r="962" spans="1:36">
      <c r="A962" s="359"/>
      <c r="B962" s="367"/>
      <c r="C962" s="361"/>
      <c r="D962" s="389"/>
      <c r="E962" s="365"/>
      <c r="F962" s="367"/>
      <c r="G962" s="222" t="s">
        <v>29</v>
      </c>
      <c r="H962" s="234"/>
      <c r="I962" s="201">
        <f t="shared" si="759"/>
        <v>0</v>
      </c>
      <c r="J962" s="235"/>
      <c r="K962" s="234"/>
      <c r="L962" s="201">
        <f t="shared" si="760"/>
        <v>0</v>
      </c>
      <c r="M962" s="235"/>
      <c r="N962" s="234"/>
      <c r="O962" s="201">
        <f t="shared" si="761"/>
        <v>0</v>
      </c>
      <c r="P962" s="235"/>
      <c r="Q962" s="234"/>
      <c r="R962" s="201">
        <f t="shared" si="762"/>
        <v>0</v>
      </c>
      <c r="S962" s="235"/>
      <c r="T962" s="234"/>
      <c r="U962" s="201">
        <f t="shared" si="763"/>
        <v>0</v>
      </c>
      <c r="V962" s="235"/>
      <c r="W962" s="234"/>
      <c r="X962" s="201">
        <f t="shared" si="764"/>
        <v>0</v>
      </c>
      <c r="Y962" s="254"/>
      <c r="Z962" s="234"/>
      <c r="AA962" s="201">
        <f t="shared" si="765"/>
        <v>0</v>
      </c>
      <c r="AB962" s="235"/>
      <c r="AC962" s="234"/>
      <c r="AD962" s="201">
        <f t="shared" si="766"/>
        <v>0</v>
      </c>
      <c r="AE962" s="235"/>
      <c r="AF962" s="234"/>
      <c r="AG962" s="201">
        <f t="shared" si="767"/>
        <v>0</v>
      </c>
      <c r="AH962" s="235"/>
      <c r="AI962" s="229"/>
      <c r="AJ962" s="204">
        <f>SUM(H961:H969,K961:K969,N961:N969,Q961:Q969,T961:T969,W961:W969,Z961:Z969,AC961:AC969,AF961:AF969)</f>
        <v>350000</v>
      </c>
    </row>
    <row r="963" spans="1:36">
      <c r="A963" s="359"/>
      <c r="B963" s="367"/>
      <c r="C963" s="361"/>
      <c r="D963" s="389"/>
      <c r="E963" s="365"/>
      <c r="F963" s="367"/>
      <c r="G963" s="222" t="s">
        <v>30</v>
      </c>
      <c r="H963" s="234"/>
      <c r="I963" s="201">
        <f t="shared" si="759"/>
        <v>0</v>
      </c>
      <c r="J963" s="235"/>
      <c r="K963" s="234"/>
      <c r="L963" s="201">
        <f t="shared" si="760"/>
        <v>0</v>
      </c>
      <c r="M963" s="235"/>
      <c r="N963" s="234"/>
      <c r="O963" s="201">
        <f t="shared" si="761"/>
        <v>0</v>
      </c>
      <c r="P963" s="235"/>
      <c r="Q963" s="234"/>
      <c r="R963" s="201">
        <f t="shared" si="762"/>
        <v>0</v>
      </c>
      <c r="S963" s="235"/>
      <c r="T963" s="234"/>
      <c r="U963" s="201">
        <f t="shared" si="763"/>
        <v>0</v>
      </c>
      <c r="V963" s="235"/>
      <c r="W963" s="234"/>
      <c r="X963" s="201">
        <f t="shared" si="764"/>
        <v>0</v>
      </c>
      <c r="Y963" s="254"/>
      <c r="Z963" s="234"/>
      <c r="AA963" s="201">
        <f t="shared" si="765"/>
        <v>0</v>
      </c>
      <c r="AB963" s="235"/>
      <c r="AC963" s="234"/>
      <c r="AD963" s="201">
        <f t="shared" si="766"/>
        <v>0</v>
      </c>
      <c r="AE963" s="235"/>
      <c r="AF963" s="234"/>
      <c r="AG963" s="201">
        <f t="shared" si="767"/>
        <v>0</v>
      </c>
      <c r="AH963" s="235"/>
      <c r="AI963" s="229"/>
      <c r="AJ963" s="205" t="s">
        <v>32</v>
      </c>
    </row>
    <row r="964" spans="1:36">
      <c r="A964" s="359"/>
      <c r="B964" s="367"/>
      <c r="C964" s="361"/>
      <c r="D964" s="389"/>
      <c r="E964" s="365"/>
      <c r="F964" s="367"/>
      <c r="G964" s="222" t="s">
        <v>31</v>
      </c>
      <c r="H964" s="234"/>
      <c r="I964" s="201">
        <f t="shared" si="759"/>
        <v>0</v>
      </c>
      <c r="J964" s="235"/>
      <c r="K964" s="234"/>
      <c r="L964" s="201">
        <f t="shared" si="760"/>
        <v>0</v>
      </c>
      <c r="M964" s="235"/>
      <c r="N964" s="234"/>
      <c r="O964" s="201">
        <f t="shared" si="761"/>
        <v>0</v>
      </c>
      <c r="P964" s="235"/>
      <c r="Q964" s="234"/>
      <c r="R964" s="201">
        <f t="shared" si="762"/>
        <v>0</v>
      </c>
      <c r="S964" s="235"/>
      <c r="T964" s="234"/>
      <c r="U964" s="201">
        <f t="shared" si="763"/>
        <v>0</v>
      </c>
      <c r="V964" s="235"/>
      <c r="W964" s="234"/>
      <c r="X964" s="201">
        <f t="shared" si="764"/>
        <v>0</v>
      </c>
      <c r="Y964" s="254"/>
      <c r="Z964" s="234"/>
      <c r="AA964" s="201">
        <f t="shared" si="765"/>
        <v>0</v>
      </c>
      <c r="AB964" s="235"/>
      <c r="AC964" s="234"/>
      <c r="AD964" s="201">
        <f t="shared" si="766"/>
        <v>0</v>
      </c>
      <c r="AE964" s="235"/>
      <c r="AF964" s="234"/>
      <c r="AG964" s="201">
        <f t="shared" si="767"/>
        <v>0</v>
      </c>
      <c r="AH964" s="235"/>
      <c r="AI964" s="229"/>
      <c r="AJ964" s="204">
        <f>SUM(I961:I969,L961:L969,O961:O969,R961:R969,U961:U969,X961:X969,AA961:AA969,AD961:AD969,AG961:AG969)</f>
        <v>350000</v>
      </c>
    </row>
    <row r="965" spans="1:36">
      <c r="A965" s="359"/>
      <c r="B965" s="367"/>
      <c r="C965" s="361"/>
      <c r="D965" s="389"/>
      <c r="E965" s="365"/>
      <c r="F965" s="367"/>
      <c r="G965" s="222" t="s">
        <v>33</v>
      </c>
      <c r="H965" s="234"/>
      <c r="I965" s="201">
        <f t="shared" si="759"/>
        <v>0</v>
      </c>
      <c r="J965" s="235"/>
      <c r="K965" s="234"/>
      <c r="L965" s="201">
        <f t="shared" si="760"/>
        <v>0</v>
      </c>
      <c r="M965" s="235"/>
      <c r="N965" s="234"/>
      <c r="O965" s="201">
        <f t="shared" si="761"/>
        <v>0</v>
      </c>
      <c r="P965" s="235"/>
      <c r="Q965" s="234"/>
      <c r="R965" s="201">
        <f t="shared" si="762"/>
        <v>0</v>
      </c>
      <c r="S965" s="235"/>
      <c r="T965" s="234"/>
      <c r="U965" s="201">
        <f t="shared" si="763"/>
        <v>0</v>
      </c>
      <c r="V965" s="235"/>
      <c r="W965" s="234"/>
      <c r="X965" s="201">
        <f t="shared" si="764"/>
        <v>0</v>
      </c>
      <c r="Y965" s="254"/>
      <c r="Z965" s="234"/>
      <c r="AA965" s="201">
        <f t="shared" si="765"/>
        <v>0</v>
      </c>
      <c r="AB965" s="235"/>
      <c r="AC965" s="234"/>
      <c r="AD965" s="201">
        <f t="shared" si="766"/>
        <v>0</v>
      </c>
      <c r="AE965" s="235"/>
      <c r="AF965" s="234"/>
      <c r="AG965" s="201">
        <f t="shared" si="767"/>
        <v>0</v>
      </c>
      <c r="AH965" s="235"/>
      <c r="AI965" s="229"/>
      <c r="AJ965" s="205" t="s">
        <v>36</v>
      </c>
    </row>
    <row r="966" spans="1:36">
      <c r="A966" s="359"/>
      <c r="B966" s="367"/>
      <c r="C966" s="361"/>
      <c r="D966" s="389"/>
      <c r="E966" s="365"/>
      <c r="F966" s="367"/>
      <c r="G966" s="222" t="s">
        <v>34</v>
      </c>
      <c r="H966" s="234"/>
      <c r="I966" s="201">
        <f t="shared" si="759"/>
        <v>0</v>
      </c>
      <c r="J966" s="235"/>
      <c r="K966" s="234"/>
      <c r="L966" s="201">
        <f t="shared" si="760"/>
        <v>0</v>
      </c>
      <c r="M966" s="235"/>
      <c r="N966" s="234"/>
      <c r="O966" s="201">
        <f t="shared" si="761"/>
        <v>0</v>
      </c>
      <c r="P966" s="235"/>
      <c r="Q966" s="234"/>
      <c r="R966" s="201">
        <f t="shared" si="762"/>
        <v>0</v>
      </c>
      <c r="S966" s="235"/>
      <c r="T966" s="234">
        <v>350000</v>
      </c>
      <c r="U966" s="201">
        <f t="shared" si="763"/>
        <v>350000</v>
      </c>
      <c r="V966" s="235"/>
      <c r="W966" s="234"/>
      <c r="X966" s="201">
        <f t="shared" si="764"/>
        <v>0</v>
      </c>
      <c r="Y966" s="254"/>
      <c r="Z966" s="234"/>
      <c r="AA966" s="201">
        <f t="shared" si="765"/>
        <v>0</v>
      </c>
      <c r="AB966" s="235"/>
      <c r="AC966" s="234"/>
      <c r="AD966" s="201">
        <f t="shared" si="766"/>
        <v>0</v>
      </c>
      <c r="AE966" s="235"/>
      <c r="AF966" s="234"/>
      <c r="AG966" s="201">
        <f t="shared" si="767"/>
        <v>0</v>
      </c>
      <c r="AH966" s="235"/>
      <c r="AI966" s="229"/>
      <c r="AJ966" s="204">
        <f>SUM(J961:J969,M961:M969,P961:P969,S961:S969,V961:V969,Y961:Y969,AB961:AB969,AE961:AE969,AH961:AH969)</f>
        <v>0</v>
      </c>
    </row>
    <row r="967" spans="1:36">
      <c r="A967" s="359"/>
      <c r="B967" s="367"/>
      <c r="C967" s="361"/>
      <c r="D967" s="389"/>
      <c r="E967" s="365"/>
      <c r="F967" s="367"/>
      <c r="G967" s="222" t="s">
        <v>35</v>
      </c>
      <c r="H967" s="234"/>
      <c r="I967" s="201">
        <f t="shared" si="759"/>
        <v>0</v>
      </c>
      <c r="J967" s="235"/>
      <c r="K967" s="234"/>
      <c r="L967" s="201">
        <f t="shared" si="760"/>
        <v>0</v>
      </c>
      <c r="M967" s="235"/>
      <c r="N967" s="234"/>
      <c r="O967" s="201">
        <f t="shared" si="761"/>
        <v>0</v>
      </c>
      <c r="P967" s="235"/>
      <c r="Q967" s="234"/>
      <c r="R967" s="201">
        <f t="shared" si="762"/>
        <v>0</v>
      </c>
      <c r="S967" s="235"/>
      <c r="T967" s="234"/>
      <c r="U967" s="201">
        <f t="shared" si="763"/>
        <v>0</v>
      </c>
      <c r="V967" s="235"/>
      <c r="W967" s="234"/>
      <c r="X967" s="201">
        <f t="shared" si="764"/>
        <v>0</v>
      </c>
      <c r="Y967" s="254"/>
      <c r="Z967" s="234"/>
      <c r="AA967" s="201">
        <f t="shared" si="765"/>
        <v>0</v>
      </c>
      <c r="AB967" s="235"/>
      <c r="AC967" s="234"/>
      <c r="AD967" s="201">
        <f t="shared" si="766"/>
        <v>0</v>
      </c>
      <c r="AE967" s="235"/>
      <c r="AF967" s="234"/>
      <c r="AG967" s="201">
        <f t="shared" si="767"/>
        <v>0</v>
      </c>
      <c r="AH967" s="235"/>
      <c r="AI967" s="229"/>
      <c r="AJ967" s="205" t="s">
        <v>40</v>
      </c>
    </row>
    <row r="968" spans="1:36">
      <c r="A968" s="359"/>
      <c r="B968" s="367"/>
      <c r="C968" s="361"/>
      <c r="D968" s="389"/>
      <c r="E968" s="365"/>
      <c r="F968" s="367"/>
      <c r="G968" s="222" t="s">
        <v>37</v>
      </c>
      <c r="H968" s="234"/>
      <c r="I968" s="201">
        <f t="shared" si="759"/>
        <v>0</v>
      </c>
      <c r="J968" s="235"/>
      <c r="K968" s="234"/>
      <c r="L968" s="201">
        <f t="shared" si="760"/>
        <v>0</v>
      </c>
      <c r="M968" s="235"/>
      <c r="N968" s="234"/>
      <c r="O968" s="201">
        <f t="shared" si="761"/>
        <v>0</v>
      </c>
      <c r="P968" s="235"/>
      <c r="Q968" s="234"/>
      <c r="R968" s="201">
        <f t="shared" si="762"/>
        <v>0</v>
      </c>
      <c r="S968" s="235"/>
      <c r="T968" s="234"/>
      <c r="U968" s="201">
        <f t="shared" si="763"/>
        <v>0</v>
      </c>
      <c r="V968" s="235"/>
      <c r="W968" s="234"/>
      <c r="X968" s="201">
        <f t="shared" si="764"/>
        <v>0</v>
      </c>
      <c r="Y968" s="254"/>
      <c r="Z968" s="234"/>
      <c r="AA968" s="201">
        <f t="shared" si="765"/>
        <v>0</v>
      </c>
      <c r="AB968" s="235"/>
      <c r="AC968" s="234"/>
      <c r="AD968" s="201">
        <f t="shared" si="766"/>
        <v>0</v>
      </c>
      <c r="AE968" s="235"/>
      <c r="AF968" s="234"/>
      <c r="AG968" s="201">
        <f t="shared" si="767"/>
        <v>0</v>
      </c>
      <c r="AH968" s="235"/>
      <c r="AI968" s="229"/>
      <c r="AJ968" s="206">
        <f>AJ966/AJ962</f>
        <v>0</v>
      </c>
    </row>
    <row r="969" spans="1:36" ht="15.75" thickBot="1">
      <c r="A969" s="360"/>
      <c r="B969" s="368"/>
      <c r="C969" s="362"/>
      <c r="D969" s="405"/>
      <c r="E969" s="366"/>
      <c r="F969" s="368"/>
      <c r="G969" s="223" t="s">
        <v>38</v>
      </c>
      <c r="H969" s="236"/>
      <c r="I969" s="207">
        <f t="shared" si="759"/>
        <v>0</v>
      </c>
      <c r="J969" s="237"/>
      <c r="K969" s="236"/>
      <c r="L969" s="207">
        <f t="shared" si="760"/>
        <v>0</v>
      </c>
      <c r="M969" s="237"/>
      <c r="N969" s="236"/>
      <c r="O969" s="207">
        <f t="shared" si="761"/>
        <v>0</v>
      </c>
      <c r="P969" s="237"/>
      <c r="Q969" s="236"/>
      <c r="R969" s="207">
        <f t="shared" si="762"/>
        <v>0</v>
      </c>
      <c r="S969" s="237"/>
      <c r="T969" s="236"/>
      <c r="U969" s="207">
        <f t="shared" si="763"/>
        <v>0</v>
      </c>
      <c r="V969" s="237"/>
      <c r="W969" s="236"/>
      <c r="X969" s="207">
        <f t="shared" si="764"/>
        <v>0</v>
      </c>
      <c r="Y969" s="255"/>
      <c r="Z969" s="236"/>
      <c r="AA969" s="207">
        <f t="shared" si="765"/>
        <v>0</v>
      </c>
      <c r="AB969" s="237"/>
      <c r="AC969" s="236"/>
      <c r="AD969" s="207">
        <f t="shared" si="766"/>
        <v>0</v>
      </c>
      <c r="AE969" s="237"/>
      <c r="AF969" s="236"/>
      <c r="AG969" s="207">
        <f t="shared" si="767"/>
        <v>0</v>
      </c>
      <c r="AH969" s="237"/>
      <c r="AI969" s="230"/>
      <c r="AJ969" s="208"/>
    </row>
    <row r="970" spans="1:36" ht="15" hidden="1" customHeight="1">
      <c r="A970" s="381" t="s">
        <v>17</v>
      </c>
      <c r="B970" s="486" t="s">
        <v>13</v>
      </c>
      <c r="C970" s="384" t="s">
        <v>14</v>
      </c>
      <c r="D970" s="384" t="s">
        <v>157</v>
      </c>
      <c r="E970" s="384" t="s">
        <v>16</v>
      </c>
      <c r="F970" s="414" t="s">
        <v>17</v>
      </c>
      <c r="G970" s="415" t="s">
        <v>18</v>
      </c>
      <c r="H970" s="386" t="s">
        <v>19</v>
      </c>
      <c r="I970" s="381" t="s">
        <v>20</v>
      </c>
      <c r="J970" s="382" t="s">
        <v>21</v>
      </c>
      <c r="K970" s="386" t="s">
        <v>19</v>
      </c>
      <c r="L970" s="381" t="s">
        <v>20</v>
      </c>
      <c r="M970" s="382" t="s">
        <v>21</v>
      </c>
      <c r="N970" s="386" t="s">
        <v>19</v>
      </c>
      <c r="O970" s="381" t="s">
        <v>20</v>
      </c>
      <c r="P970" s="382" t="s">
        <v>21</v>
      </c>
      <c r="Q970" s="386" t="s">
        <v>19</v>
      </c>
      <c r="R970" s="381" t="s">
        <v>20</v>
      </c>
      <c r="S970" s="382" t="s">
        <v>21</v>
      </c>
      <c r="T970" s="386" t="s">
        <v>19</v>
      </c>
      <c r="U970" s="381" t="s">
        <v>20</v>
      </c>
      <c r="V970" s="382" t="s">
        <v>21</v>
      </c>
      <c r="W970" s="386" t="s">
        <v>19</v>
      </c>
      <c r="X970" s="381" t="s">
        <v>20</v>
      </c>
      <c r="Y970" s="390" t="s">
        <v>21</v>
      </c>
      <c r="Z970" s="386" t="s">
        <v>19</v>
      </c>
      <c r="AA970" s="381" t="s">
        <v>20</v>
      </c>
      <c r="AB970" s="382" t="s">
        <v>21</v>
      </c>
      <c r="AC970" s="386" t="s">
        <v>19</v>
      </c>
      <c r="AD970" s="381" t="s">
        <v>20</v>
      </c>
      <c r="AE970" s="382" t="s">
        <v>21</v>
      </c>
      <c r="AF970" s="386" t="s">
        <v>19</v>
      </c>
      <c r="AG970" s="381" t="s">
        <v>20</v>
      </c>
      <c r="AH970" s="382" t="s">
        <v>21</v>
      </c>
      <c r="AI970" s="422" t="s">
        <v>19</v>
      </c>
      <c r="AJ970" s="459" t="s">
        <v>22</v>
      </c>
    </row>
    <row r="971" spans="1:36" ht="15" hidden="1" customHeight="1">
      <c r="A971" s="348"/>
      <c r="B971" s="487"/>
      <c r="C971" s="356"/>
      <c r="D971" s="356"/>
      <c r="E971" s="356"/>
      <c r="F971" s="381"/>
      <c r="G971" s="385"/>
      <c r="H971" s="352"/>
      <c r="I971" s="348"/>
      <c r="J971" s="350"/>
      <c r="K971" s="352"/>
      <c r="L971" s="348"/>
      <c r="M971" s="350"/>
      <c r="N971" s="352"/>
      <c r="O971" s="348"/>
      <c r="P971" s="350"/>
      <c r="Q971" s="352"/>
      <c r="R971" s="348"/>
      <c r="S971" s="350"/>
      <c r="T971" s="352"/>
      <c r="U971" s="348"/>
      <c r="V971" s="350"/>
      <c r="W971" s="352"/>
      <c r="X971" s="348"/>
      <c r="Y971" s="370"/>
      <c r="Z971" s="352"/>
      <c r="AA971" s="348"/>
      <c r="AB971" s="350"/>
      <c r="AC971" s="352"/>
      <c r="AD971" s="348"/>
      <c r="AE971" s="350"/>
      <c r="AF971" s="352"/>
      <c r="AG971" s="348"/>
      <c r="AH971" s="350"/>
      <c r="AI971" s="423"/>
      <c r="AJ971" s="441"/>
    </row>
    <row r="972" spans="1:36" ht="15" hidden="1" customHeight="1">
      <c r="A972" s="424" t="s">
        <v>208</v>
      </c>
      <c r="B972" s="488" t="s">
        <v>399</v>
      </c>
      <c r="C972" s="427">
        <v>329</v>
      </c>
      <c r="D972" s="430" t="s">
        <v>400</v>
      </c>
      <c r="E972" s="433" t="s">
        <v>401</v>
      </c>
      <c r="F972" s="436" t="s">
        <v>208</v>
      </c>
      <c r="G972" s="225" t="s">
        <v>27</v>
      </c>
      <c r="H972" s="13"/>
      <c r="I972" s="9">
        <f t="shared" ref="I972:I983" si="768">H972-J972</f>
        <v>0</v>
      </c>
      <c r="J972" s="10"/>
      <c r="K972" s="13"/>
      <c r="L972" s="9">
        <f t="shared" ref="L972:L983" si="769">K972-M972</f>
        <v>0</v>
      </c>
      <c r="M972" s="10"/>
      <c r="N972" s="13"/>
      <c r="O972" s="9">
        <f t="shared" ref="O972:O983" si="770">N972-P972</f>
        <v>0</v>
      </c>
      <c r="P972" s="10"/>
      <c r="Q972" s="13"/>
      <c r="R972" s="9">
        <f t="shared" ref="R972:R983" si="771">Q972-S972</f>
        <v>0</v>
      </c>
      <c r="S972" s="10"/>
      <c r="T972" s="13"/>
      <c r="U972" s="9">
        <f t="shared" ref="U972:U983" si="772">T972-V972</f>
        <v>0</v>
      </c>
      <c r="V972" s="10"/>
      <c r="W972" s="13"/>
      <c r="X972" s="9">
        <f t="shared" ref="X972:X983" si="773">W972-Y972</f>
        <v>0</v>
      </c>
      <c r="Y972" s="257"/>
      <c r="Z972" s="13"/>
      <c r="AA972" s="9">
        <f t="shared" ref="AA972:AA983" si="774">Z972-AB972</f>
        <v>0</v>
      </c>
      <c r="AB972" s="10"/>
      <c r="AC972" s="13"/>
      <c r="AD972" s="9">
        <f t="shared" ref="AD972:AD983" si="775">AC972-AE972</f>
        <v>0</v>
      </c>
      <c r="AE972" s="10"/>
      <c r="AF972" s="13"/>
      <c r="AG972" s="9">
        <f t="shared" ref="AG972:AG983" si="776">AF972-AH972</f>
        <v>0</v>
      </c>
      <c r="AH972" s="10"/>
      <c r="AI972" s="23"/>
      <c r="AJ972" s="4" t="s">
        <v>28</v>
      </c>
    </row>
    <row r="973" spans="1:36" ht="14.45" hidden="1" customHeight="1">
      <c r="A973" s="425"/>
      <c r="B973" s="489"/>
      <c r="C973" s="428"/>
      <c r="D973" s="431"/>
      <c r="E973" s="434"/>
      <c r="F973" s="437"/>
      <c r="G973" s="2" t="s">
        <v>29</v>
      </c>
      <c r="H973" s="13"/>
      <c r="I973" s="11">
        <f t="shared" si="768"/>
        <v>0</v>
      </c>
      <c r="J973" s="12"/>
      <c r="K973" s="13"/>
      <c r="L973" s="11">
        <f t="shared" si="769"/>
        <v>0</v>
      </c>
      <c r="M973" s="12"/>
      <c r="N973" s="13"/>
      <c r="O973" s="11">
        <f t="shared" si="770"/>
        <v>0</v>
      </c>
      <c r="P973" s="12"/>
      <c r="Q973" s="13"/>
      <c r="R973" s="11">
        <f t="shared" si="771"/>
        <v>0</v>
      </c>
      <c r="S973" s="12"/>
      <c r="T973" s="13"/>
      <c r="U973" s="11">
        <f t="shared" si="772"/>
        <v>0</v>
      </c>
      <c r="V973" s="12"/>
      <c r="W973" s="13"/>
      <c r="X973" s="11">
        <f t="shared" si="773"/>
        <v>0</v>
      </c>
      <c r="Y973" s="258"/>
      <c r="Z973" s="13"/>
      <c r="AA973" s="11">
        <f t="shared" si="774"/>
        <v>0</v>
      </c>
      <c r="AB973" s="12"/>
      <c r="AC973" s="13"/>
      <c r="AD973" s="11">
        <f t="shared" si="775"/>
        <v>0</v>
      </c>
      <c r="AE973" s="12"/>
      <c r="AF973" s="13"/>
      <c r="AG973" s="11">
        <f t="shared" si="776"/>
        <v>0</v>
      </c>
      <c r="AH973" s="12"/>
      <c r="AI973" s="23"/>
      <c r="AJ973" s="416" t="e">
        <f>SUM(H972:H983,K972:K983,N972:N983,Q972:Q983,T972:T983,AI972:AI983)+SUM(#REF!,#REF!,#REF!,#REF!,#REF!,#REF!,#REF!,#REF!,#REF!,#REF!,#REF!,#REF!,#REF!,#REF!,#REF!,#REF!,#REF!,#REF!,#REF!,#REF!)</f>
        <v>#REF!</v>
      </c>
    </row>
    <row r="974" spans="1:36" ht="14.45" hidden="1" customHeight="1">
      <c r="A974" s="425"/>
      <c r="B974" s="489"/>
      <c r="C974" s="428"/>
      <c r="D974" s="431"/>
      <c r="E974" s="434"/>
      <c r="F974" s="437"/>
      <c r="G974" s="2" t="s">
        <v>30</v>
      </c>
      <c r="H974" s="13"/>
      <c r="I974" s="11">
        <f t="shared" si="768"/>
        <v>0</v>
      </c>
      <c r="J974" s="12"/>
      <c r="K974" s="13"/>
      <c r="L974" s="11">
        <f t="shared" si="769"/>
        <v>0</v>
      </c>
      <c r="M974" s="12"/>
      <c r="N974" s="13"/>
      <c r="O974" s="11">
        <f t="shared" si="770"/>
        <v>0</v>
      </c>
      <c r="P974" s="12"/>
      <c r="Q974" s="13"/>
      <c r="R974" s="11">
        <f t="shared" si="771"/>
        <v>0</v>
      </c>
      <c r="S974" s="12"/>
      <c r="T974" s="13"/>
      <c r="U974" s="11">
        <f t="shared" si="772"/>
        <v>0</v>
      </c>
      <c r="V974" s="12"/>
      <c r="W974" s="13"/>
      <c r="X974" s="11">
        <f t="shared" si="773"/>
        <v>0</v>
      </c>
      <c r="Y974" s="258"/>
      <c r="Z974" s="13"/>
      <c r="AA974" s="11">
        <f t="shared" si="774"/>
        <v>0</v>
      </c>
      <c r="AB974" s="12"/>
      <c r="AC974" s="13"/>
      <c r="AD974" s="11">
        <f t="shared" si="775"/>
        <v>0</v>
      </c>
      <c r="AE974" s="12"/>
      <c r="AF974" s="13"/>
      <c r="AG974" s="11">
        <f t="shared" si="776"/>
        <v>0</v>
      </c>
      <c r="AH974" s="12"/>
      <c r="AI974" s="23"/>
      <c r="AJ974" s="417"/>
    </row>
    <row r="975" spans="1:36" ht="14.45" hidden="1" customHeight="1">
      <c r="A975" s="425"/>
      <c r="B975" s="489"/>
      <c r="C975" s="428"/>
      <c r="D975" s="431"/>
      <c r="E975" s="434"/>
      <c r="F975" s="437"/>
      <c r="G975" s="2" t="s">
        <v>31</v>
      </c>
      <c r="H975" s="13"/>
      <c r="I975" s="11">
        <f t="shared" si="768"/>
        <v>0</v>
      </c>
      <c r="J975" s="12"/>
      <c r="K975" s="13"/>
      <c r="L975" s="11">
        <f t="shared" si="769"/>
        <v>0</v>
      </c>
      <c r="M975" s="12"/>
      <c r="N975" s="13"/>
      <c r="O975" s="11">
        <f t="shared" si="770"/>
        <v>0</v>
      </c>
      <c r="P975" s="12"/>
      <c r="Q975" s="13"/>
      <c r="R975" s="11">
        <f t="shared" si="771"/>
        <v>0</v>
      </c>
      <c r="S975" s="12"/>
      <c r="T975" s="13"/>
      <c r="U975" s="11">
        <f t="shared" si="772"/>
        <v>0</v>
      </c>
      <c r="V975" s="12"/>
      <c r="W975" s="13"/>
      <c r="X975" s="11">
        <f t="shared" si="773"/>
        <v>0</v>
      </c>
      <c r="Y975" s="258"/>
      <c r="Z975" s="13"/>
      <c r="AA975" s="11">
        <f t="shared" si="774"/>
        <v>0</v>
      </c>
      <c r="AB975" s="12"/>
      <c r="AC975" s="13"/>
      <c r="AD975" s="11">
        <f t="shared" si="775"/>
        <v>0</v>
      </c>
      <c r="AE975" s="12"/>
      <c r="AF975" s="13"/>
      <c r="AG975" s="11">
        <f t="shared" si="776"/>
        <v>0</v>
      </c>
      <c r="AH975" s="12"/>
      <c r="AI975" s="23"/>
      <c r="AJ975" s="7" t="s">
        <v>32</v>
      </c>
    </row>
    <row r="976" spans="1:36" ht="14.45" hidden="1" customHeight="1">
      <c r="A976" s="425"/>
      <c r="B976" s="489"/>
      <c r="C976" s="428"/>
      <c r="D976" s="431"/>
      <c r="E976" s="434"/>
      <c r="F976" s="437"/>
      <c r="G976" s="2" t="s">
        <v>33</v>
      </c>
      <c r="H976" s="13"/>
      <c r="I976" s="11">
        <f t="shared" si="768"/>
        <v>0</v>
      </c>
      <c r="J976" s="12"/>
      <c r="K976" s="13"/>
      <c r="L976" s="11">
        <f t="shared" si="769"/>
        <v>0</v>
      </c>
      <c r="M976" s="12"/>
      <c r="N976" s="13"/>
      <c r="O976" s="11">
        <f t="shared" si="770"/>
        <v>0</v>
      </c>
      <c r="P976" s="12"/>
      <c r="Q976" s="13"/>
      <c r="R976" s="11">
        <f t="shared" si="771"/>
        <v>0</v>
      </c>
      <c r="S976" s="12"/>
      <c r="T976" s="13"/>
      <c r="U976" s="11">
        <f t="shared" si="772"/>
        <v>0</v>
      </c>
      <c r="V976" s="12"/>
      <c r="W976" s="13"/>
      <c r="X976" s="11">
        <f t="shared" si="773"/>
        <v>0</v>
      </c>
      <c r="Y976" s="258"/>
      <c r="Z976" s="13"/>
      <c r="AA976" s="11">
        <f t="shared" si="774"/>
        <v>0</v>
      </c>
      <c r="AB976" s="12"/>
      <c r="AC976" s="13"/>
      <c r="AD976" s="11">
        <f t="shared" si="775"/>
        <v>0</v>
      </c>
      <c r="AE976" s="12"/>
      <c r="AF976" s="13"/>
      <c r="AG976" s="11">
        <f t="shared" si="776"/>
        <v>0</v>
      </c>
      <c r="AH976" s="12"/>
      <c r="AI976" s="23"/>
      <c r="AJ976" s="416">
        <f>SUM(I972:I983,L972:L983,O972:O983,R972:R983,U972:U983)</f>
        <v>0</v>
      </c>
    </row>
    <row r="977" spans="1:36" ht="14.45" hidden="1" customHeight="1">
      <c r="A977" s="425"/>
      <c r="B977" s="489"/>
      <c r="C977" s="428"/>
      <c r="D977" s="431"/>
      <c r="E977" s="434"/>
      <c r="F977" s="437"/>
      <c r="G977" s="2" t="s">
        <v>34</v>
      </c>
      <c r="H977" s="13"/>
      <c r="I977" s="11">
        <f t="shared" si="768"/>
        <v>0</v>
      </c>
      <c r="J977" s="12"/>
      <c r="K977" s="13"/>
      <c r="L977" s="11">
        <f t="shared" si="769"/>
        <v>0</v>
      </c>
      <c r="M977" s="12"/>
      <c r="N977" s="13"/>
      <c r="O977" s="11">
        <f t="shared" si="770"/>
        <v>0</v>
      </c>
      <c r="P977" s="12"/>
      <c r="Q977" s="13"/>
      <c r="R977" s="11">
        <f t="shared" si="771"/>
        <v>0</v>
      </c>
      <c r="S977" s="12"/>
      <c r="T977" s="13"/>
      <c r="U977" s="11">
        <f t="shared" si="772"/>
        <v>0</v>
      </c>
      <c r="V977" s="12"/>
      <c r="W977" s="13"/>
      <c r="X977" s="11">
        <f t="shared" si="773"/>
        <v>0</v>
      </c>
      <c r="Y977" s="258"/>
      <c r="Z977" s="13"/>
      <c r="AA977" s="11">
        <f t="shared" si="774"/>
        <v>0</v>
      </c>
      <c r="AB977" s="12"/>
      <c r="AC977" s="13"/>
      <c r="AD977" s="11">
        <f t="shared" si="775"/>
        <v>0</v>
      </c>
      <c r="AE977" s="12"/>
      <c r="AF977" s="13"/>
      <c r="AG977" s="11">
        <f t="shared" si="776"/>
        <v>0</v>
      </c>
      <c r="AH977" s="12"/>
      <c r="AI977" s="23"/>
      <c r="AJ977" s="417"/>
    </row>
    <row r="978" spans="1:36" ht="14.45" hidden="1" customHeight="1">
      <c r="A978" s="425"/>
      <c r="B978" s="489"/>
      <c r="C978" s="428"/>
      <c r="D978" s="431"/>
      <c r="E978" s="434"/>
      <c r="F978" s="437"/>
      <c r="G978" s="2" t="s">
        <v>35</v>
      </c>
      <c r="H978" s="13"/>
      <c r="I978" s="11">
        <f t="shared" si="768"/>
        <v>0</v>
      </c>
      <c r="J978" s="12"/>
      <c r="K978" s="13"/>
      <c r="L978" s="11">
        <f t="shared" si="769"/>
        <v>0</v>
      </c>
      <c r="M978" s="12"/>
      <c r="N978" s="13"/>
      <c r="O978" s="11">
        <f t="shared" si="770"/>
        <v>0</v>
      </c>
      <c r="P978" s="12"/>
      <c r="Q978" s="13"/>
      <c r="R978" s="11">
        <f t="shared" si="771"/>
        <v>0</v>
      </c>
      <c r="S978" s="12"/>
      <c r="T978" s="13"/>
      <c r="U978" s="11">
        <f t="shared" si="772"/>
        <v>0</v>
      </c>
      <c r="V978" s="12"/>
      <c r="W978" s="13"/>
      <c r="X978" s="11">
        <f t="shared" si="773"/>
        <v>0</v>
      </c>
      <c r="Y978" s="258"/>
      <c r="Z978" s="13"/>
      <c r="AA978" s="11">
        <f t="shared" si="774"/>
        <v>0</v>
      </c>
      <c r="AB978" s="12"/>
      <c r="AC978" s="13"/>
      <c r="AD978" s="11">
        <f t="shared" si="775"/>
        <v>0</v>
      </c>
      <c r="AE978" s="12"/>
      <c r="AF978" s="13"/>
      <c r="AG978" s="11">
        <f t="shared" si="776"/>
        <v>0</v>
      </c>
      <c r="AH978" s="12"/>
      <c r="AI978" s="23"/>
      <c r="AJ978" s="7" t="s">
        <v>36</v>
      </c>
    </row>
    <row r="979" spans="1:36" ht="14.45" hidden="1" customHeight="1">
      <c r="A979" s="425"/>
      <c r="B979" s="489"/>
      <c r="C979" s="428"/>
      <c r="D979" s="431"/>
      <c r="E979" s="434"/>
      <c r="F979" s="437"/>
      <c r="G979" s="2" t="s">
        <v>37</v>
      </c>
      <c r="H979" s="13"/>
      <c r="I979" s="11">
        <f t="shared" si="768"/>
        <v>0</v>
      </c>
      <c r="J979" s="12"/>
      <c r="K979" s="13"/>
      <c r="L979" s="11">
        <f t="shared" si="769"/>
        <v>0</v>
      </c>
      <c r="M979" s="12"/>
      <c r="N979" s="13"/>
      <c r="O979" s="11">
        <f t="shared" si="770"/>
        <v>0</v>
      </c>
      <c r="P979" s="12"/>
      <c r="Q979" s="13"/>
      <c r="R979" s="11">
        <f t="shared" si="771"/>
        <v>0</v>
      </c>
      <c r="S979" s="12"/>
      <c r="T979" s="13"/>
      <c r="U979" s="11">
        <f t="shared" si="772"/>
        <v>0</v>
      </c>
      <c r="V979" s="12"/>
      <c r="W979" s="13"/>
      <c r="X979" s="11">
        <f t="shared" si="773"/>
        <v>0</v>
      </c>
      <c r="Y979" s="258"/>
      <c r="Z979" s="13"/>
      <c r="AA979" s="11">
        <f t="shared" si="774"/>
        <v>0</v>
      </c>
      <c r="AB979" s="12"/>
      <c r="AC979" s="13"/>
      <c r="AD979" s="11">
        <f t="shared" si="775"/>
        <v>0</v>
      </c>
      <c r="AE979" s="12"/>
      <c r="AF979" s="13"/>
      <c r="AG979" s="11">
        <f t="shared" si="776"/>
        <v>0</v>
      </c>
      <c r="AH979" s="12"/>
      <c r="AI979" s="23"/>
      <c r="AJ979" s="416" t="e">
        <f>SUM(J972:J983,M972:M983,P972:P983,S972:S983,V972:V983)+SUM(#REF!,#REF!,#REF!,#REF!,#REF!,#REF!,#REF!,#REF!,#REF!,#REF!,#REF!,#REF!,#REF!,#REF!,#REF!,#REF!,#REF!,#REF!)</f>
        <v>#REF!</v>
      </c>
    </row>
    <row r="980" spans="1:36" ht="14.45" hidden="1" customHeight="1">
      <c r="A980" s="425"/>
      <c r="B980" s="489"/>
      <c r="C980" s="428"/>
      <c r="D980" s="431"/>
      <c r="E980" s="434"/>
      <c r="F980" s="437"/>
      <c r="G980" s="2" t="s">
        <v>38</v>
      </c>
      <c r="H980" s="13"/>
      <c r="I980" s="11">
        <f t="shared" si="768"/>
        <v>0</v>
      </c>
      <c r="J980" s="12"/>
      <c r="K980" s="13"/>
      <c r="L980" s="11">
        <f t="shared" si="769"/>
        <v>0</v>
      </c>
      <c r="M980" s="12"/>
      <c r="N980" s="13"/>
      <c r="O980" s="11">
        <f t="shared" si="770"/>
        <v>0</v>
      </c>
      <c r="P980" s="12"/>
      <c r="Q980" s="13"/>
      <c r="R980" s="11">
        <f t="shared" si="771"/>
        <v>0</v>
      </c>
      <c r="S980" s="12"/>
      <c r="T980" s="13"/>
      <c r="U980" s="11">
        <f t="shared" si="772"/>
        <v>0</v>
      </c>
      <c r="V980" s="12"/>
      <c r="W980" s="13"/>
      <c r="X980" s="11">
        <f t="shared" si="773"/>
        <v>0</v>
      </c>
      <c r="Y980" s="258"/>
      <c r="Z980" s="13"/>
      <c r="AA980" s="11">
        <f t="shared" si="774"/>
        <v>0</v>
      </c>
      <c r="AB980" s="12"/>
      <c r="AC980" s="13"/>
      <c r="AD980" s="11">
        <f t="shared" si="775"/>
        <v>0</v>
      </c>
      <c r="AE980" s="12"/>
      <c r="AF980" s="13"/>
      <c r="AG980" s="11">
        <f t="shared" si="776"/>
        <v>0</v>
      </c>
      <c r="AH980" s="12"/>
      <c r="AI980" s="23"/>
      <c r="AJ980" s="417"/>
    </row>
    <row r="981" spans="1:36" ht="14.45" hidden="1" customHeight="1">
      <c r="A981" s="425"/>
      <c r="B981" s="489"/>
      <c r="C981" s="428"/>
      <c r="D981" s="431"/>
      <c r="E981" s="434"/>
      <c r="F981" s="437"/>
      <c r="G981" s="2" t="s">
        <v>39</v>
      </c>
      <c r="H981" s="13"/>
      <c r="I981" s="11">
        <f t="shared" si="768"/>
        <v>0</v>
      </c>
      <c r="J981" s="12"/>
      <c r="K981" s="13"/>
      <c r="L981" s="11">
        <f t="shared" si="769"/>
        <v>0</v>
      </c>
      <c r="M981" s="12"/>
      <c r="N981" s="13"/>
      <c r="O981" s="11">
        <f t="shared" si="770"/>
        <v>0</v>
      </c>
      <c r="P981" s="12"/>
      <c r="Q981" s="13"/>
      <c r="R981" s="11">
        <f t="shared" si="771"/>
        <v>0</v>
      </c>
      <c r="S981" s="12"/>
      <c r="T981" s="13"/>
      <c r="U981" s="11">
        <f t="shared" si="772"/>
        <v>0</v>
      </c>
      <c r="V981" s="12"/>
      <c r="W981" s="13"/>
      <c r="X981" s="11">
        <f t="shared" si="773"/>
        <v>0</v>
      </c>
      <c r="Y981" s="258"/>
      <c r="Z981" s="13"/>
      <c r="AA981" s="11">
        <f t="shared" si="774"/>
        <v>0</v>
      </c>
      <c r="AB981" s="12"/>
      <c r="AC981" s="13"/>
      <c r="AD981" s="11">
        <f t="shared" si="775"/>
        <v>0</v>
      </c>
      <c r="AE981" s="12"/>
      <c r="AF981" s="13"/>
      <c r="AG981" s="11">
        <f t="shared" si="776"/>
        <v>0</v>
      </c>
      <c r="AH981" s="12"/>
      <c r="AI981" s="23"/>
      <c r="AJ981" s="7" t="s">
        <v>40</v>
      </c>
    </row>
    <row r="982" spans="1:36" ht="14.45" hidden="1" customHeight="1">
      <c r="A982" s="425"/>
      <c r="B982" s="489"/>
      <c r="C982" s="428"/>
      <c r="D982" s="431"/>
      <c r="E982" s="434"/>
      <c r="F982" s="437"/>
      <c r="G982" s="2" t="s">
        <v>41</v>
      </c>
      <c r="H982" s="13"/>
      <c r="I982" s="11">
        <f t="shared" si="768"/>
        <v>0</v>
      </c>
      <c r="J982" s="12"/>
      <c r="K982" s="13"/>
      <c r="L982" s="11">
        <f t="shared" si="769"/>
        <v>0</v>
      </c>
      <c r="M982" s="12"/>
      <c r="N982" s="13"/>
      <c r="O982" s="11">
        <f t="shared" si="770"/>
        <v>0</v>
      </c>
      <c r="P982" s="12"/>
      <c r="Q982" s="13"/>
      <c r="R982" s="11">
        <f t="shared" si="771"/>
        <v>0</v>
      </c>
      <c r="S982" s="12"/>
      <c r="T982" s="13"/>
      <c r="U982" s="11">
        <f t="shared" si="772"/>
        <v>0</v>
      </c>
      <c r="V982" s="12"/>
      <c r="W982" s="13"/>
      <c r="X982" s="11">
        <f t="shared" si="773"/>
        <v>0</v>
      </c>
      <c r="Y982" s="258"/>
      <c r="Z982" s="13"/>
      <c r="AA982" s="11">
        <f t="shared" si="774"/>
        <v>0</v>
      </c>
      <c r="AB982" s="12"/>
      <c r="AC982" s="13"/>
      <c r="AD982" s="11">
        <f t="shared" si="775"/>
        <v>0</v>
      </c>
      <c r="AE982" s="12"/>
      <c r="AF982" s="13"/>
      <c r="AG982" s="11">
        <f t="shared" si="776"/>
        <v>0</v>
      </c>
      <c r="AH982" s="12"/>
      <c r="AI982" s="23"/>
      <c r="AJ982" s="418" t="e">
        <f>AJ979/AJ973</f>
        <v>#REF!</v>
      </c>
    </row>
    <row r="983" spans="1:36" ht="15" hidden="1" customHeight="1" thickBot="1">
      <c r="A983" s="426"/>
      <c r="B983" s="490"/>
      <c r="C983" s="429"/>
      <c r="D983" s="432"/>
      <c r="E983" s="435"/>
      <c r="F983" s="438"/>
      <c r="G983" s="199" t="s">
        <v>42</v>
      </c>
      <c r="H983" s="15"/>
      <c r="I983" s="16">
        <f t="shared" si="768"/>
        <v>0</v>
      </c>
      <c r="J983" s="17"/>
      <c r="K983" s="15"/>
      <c r="L983" s="16">
        <f t="shared" si="769"/>
        <v>0</v>
      </c>
      <c r="M983" s="17"/>
      <c r="N983" s="15"/>
      <c r="O983" s="16">
        <f t="shared" si="770"/>
        <v>0</v>
      </c>
      <c r="P983" s="17"/>
      <c r="Q983" s="15"/>
      <c r="R983" s="16">
        <f t="shared" si="771"/>
        <v>0</v>
      </c>
      <c r="S983" s="17"/>
      <c r="T983" s="15"/>
      <c r="U983" s="16">
        <f t="shared" si="772"/>
        <v>0</v>
      </c>
      <c r="V983" s="17"/>
      <c r="W983" s="15"/>
      <c r="X983" s="16">
        <f t="shared" si="773"/>
        <v>0</v>
      </c>
      <c r="Y983" s="259"/>
      <c r="Z983" s="15"/>
      <c r="AA983" s="16">
        <f t="shared" si="774"/>
        <v>0</v>
      </c>
      <c r="AB983" s="17"/>
      <c r="AC983" s="15"/>
      <c r="AD983" s="16">
        <f t="shared" si="775"/>
        <v>0</v>
      </c>
      <c r="AE983" s="17"/>
      <c r="AF983" s="15"/>
      <c r="AG983" s="16">
        <f t="shared" si="776"/>
        <v>0</v>
      </c>
      <c r="AH983" s="17"/>
      <c r="AI983" s="24"/>
      <c r="AJ983" s="419"/>
    </row>
    <row r="984" spans="1:36" ht="15" hidden="1" customHeight="1">
      <c r="A984" s="347" t="s">
        <v>17</v>
      </c>
      <c r="B984" s="491" t="s">
        <v>13</v>
      </c>
      <c r="C984" s="355" t="s">
        <v>14</v>
      </c>
      <c r="D984" s="355" t="s">
        <v>157</v>
      </c>
      <c r="E984" s="355" t="s">
        <v>16</v>
      </c>
      <c r="F984" s="420" t="s">
        <v>17</v>
      </c>
      <c r="G984" s="421" t="s">
        <v>18</v>
      </c>
      <c r="H984" s="351" t="s">
        <v>19</v>
      </c>
      <c r="I984" s="347" t="s">
        <v>20</v>
      </c>
      <c r="J984" s="349" t="s">
        <v>21</v>
      </c>
      <c r="K984" s="351" t="s">
        <v>19</v>
      </c>
      <c r="L984" s="347" t="s">
        <v>20</v>
      </c>
      <c r="M984" s="349" t="s">
        <v>21</v>
      </c>
      <c r="N984" s="351" t="s">
        <v>19</v>
      </c>
      <c r="O984" s="347" t="s">
        <v>20</v>
      </c>
      <c r="P984" s="349" t="s">
        <v>21</v>
      </c>
      <c r="Q984" s="351" t="s">
        <v>19</v>
      </c>
      <c r="R984" s="347" t="s">
        <v>20</v>
      </c>
      <c r="S984" s="349" t="s">
        <v>21</v>
      </c>
      <c r="T984" s="351" t="s">
        <v>19</v>
      </c>
      <c r="U984" s="347" t="s">
        <v>20</v>
      </c>
      <c r="V984" s="349" t="s">
        <v>21</v>
      </c>
      <c r="W984" s="351" t="s">
        <v>19</v>
      </c>
      <c r="X984" s="347" t="s">
        <v>20</v>
      </c>
      <c r="Y984" s="369" t="s">
        <v>21</v>
      </c>
      <c r="Z984" s="351" t="s">
        <v>19</v>
      </c>
      <c r="AA984" s="347" t="s">
        <v>20</v>
      </c>
      <c r="AB984" s="349" t="s">
        <v>21</v>
      </c>
      <c r="AC984" s="351" t="s">
        <v>19</v>
      </c>
      <c r="AD984" s="347" t="s">
        <v>20</v>
      </c>
      <c r="AE984" s="349" t="s">
        <v>21</v>
      </c>
      <c r="AF984" s="351" t="s">
        <v>19</v>
      </c>
      <c r="AG984" s="347" t="s">
        <v>20</v>
      </c>
      <c r="AH984" s="349" t="s">
        <v>21</v>
      </c>
      <c r="AI984" s="439" t="s">
        <v>19</v>
      </c>
      <c r="AJ984" s="440" t="s">
        <v>22</v>
      </c>
    </row>
    <row r="985" spans="1:36" ht="15" hidden="1" customHeight="1">
      <c r="A985" s="348"/>
      <c r="B985" s="487"/>
      <c r="C985" s="356"/>
      <c r="D985" s="356"/>
      <c r="E985" s="356"/>
      <c r="F985" s="381"/>
      <c r="G985" s="385"/>
      <c r="H985" s="352"/>
      <c r="I985" s="348"/>
      <c r="J985" s="350"/>
      <c r="K985" s="352"/>
      <c r="L985" s="348"/>
      <c r="M985" s="350"/>
      <c r="N985" s="352"/>
      <c r="O985" s="348"/>
      <c r="P985" s="350"/>
      <c r="Q985" s="352"/>
      <c r="R985" s="348"/>
      <c r="S985" s="350"/>
      <c r="T985" s="352"/>
      <c r="U985" s="348"/>
      <c r="V985" s="350"/>
      <c r="W985" s="352"/>
      <c r="X985" s="348"/>
      <c r="Y985" s="370"/>
      <c r="Z985" s="352"/>
      <c r="AA985" s="348"/>
      <c r="AB985" s="350"/>
      <c r="AC985" s="352"/>
      <c r="AD985" s="348"/>
      <c r="AE985" s="350"/>
      <c r="AF985" s="352"/>
      <c r="AG985" s="348"/>
      <c r="AH985" s="350"/>
      <c r="AI985" s="423"/>
      <c r="AJ985" s="441"/>
    </row>
    <row r="986" spans="1:36" ht="15" hidden="1" customHeight="1">
      <c r="A986" s="424" t="s">
        <v>195</v>
      </c>
      <c r="B986" s="488" t="s">
        <v>402</v>
      </c>
      <c r="C986" s="427">
        <v>1427</v>
      </c>
      <c r="D986" s="442"/>
      <c r="E986" s="433" t="s">
        <v>403</v>
      </c>
      <c r="F986" s="436" t="s">
        <v>195</v>
      </c>
      <c r="G986" s="225" t="s">
        <v>27</v>
      </c>
      <c r="H986" s="13"/>
      <c r="I986" s="9">
        <f t="shared" ref="I986:I997" si="777">H986-J986</f>
        <v>0</v>
      </c>
      <c r="J986" s="10"/>
      <c r="K986" s="13"/>
      <c r="L986" s="9">
        <f t="shared" ref="L986:L997" si="778">K986-M986</f>
        <v>0</v>
      </c>
      <c r="M986" s="10"/>
      <c r="N986" s="13"/>
      <c r="O986" s="9">
        <f t="shared" ref="O986:O997" si="779">N986-P986</f>
        <v>0</v>
      </c>
      <c r="P986" s="10"/>
      <c r="Q986" s="13"/>
      <c r="R986" s="9">
        <f t="shared" ref="R986:R997" si="780">Q986-S986</f>
        <v>0</v>
      </c>
      <c r="S986" s="10"/>
      <c r="T986" s="13"/>
      <c r="U986" s="9">
        <f t="shared" ref="U986:U997" si="781">T986-V986</f>
        <v>0</v>
      </c>
      <c r="V986" s="10"/>
      <c r="W986" s="13"/>
      <c r="X986" s="9">
        <f t="shared" ref="X986:X997" si="782">W986-Y986</f>
        <v>0</v>
      </c>
      <c r="Y986" s="257"/>
      <c r="Z986" s="13"/>
      <c r="AA986" s="9">
        <f t="shared" ref="AA986:AA997" si="783">Z986-AB986</f>
        <v>0</v>
      </c>
      <c r="AB986" s="10"/>
      <c r="AC986" s="13"/>
      <c r="AD986" s="9">
        <f t="shared" ref="AD986:AD997" si="784">AC986-AE986</f>
        <v>0</v>
      </c>
      <c r="AE986" s="10"/>
      <c r="AF986" s="13"/>
      <c r="AG986" s="9">
        <f t="shared" ref="AG986:AG997" si="785">AF986-AH986</f>
        <v>0</v>
      </c>
      <c r="AH986" s="10"/>
      <c r="AI986" s="23"/>
      <c r="AJ986" s="4" t="s">
        <v>28</v>
      </c>
    </row>
    <row r="987" spans="1:36" ht="14.45" hidden="1" customHeight="1">
      <c r="A987" s="425"/>
      <c r="B987" s="489"/>
      <c r="C987" s="428"/>
      <c r="D987" s="443"/>
      <c r="E987" s="434"/>
      <c r="F987" s="437"/>
      <c r="G987" s="2" t="s">
        <v>29</v>
      </c>
      <c r="H987" s="13"/>
      <c r="I987" s="11">
        <f t="shared" si="777"/>
        <v>0</v>
      </c>
      <c r="J987" s="12"/>
      <c r="K987" s="13"/>
      <c r="L987" s="11">
        <f t="shared" si="778"/>
        <v>0</v>
      </c>
      <c r="M987" s="12"/>
      <c r="N987" s="13"/>
      <c r="O987" s="11">
        <f t="shared" si="779"/>
        <v>0</v>
      </c>
      <c r="P987" s="12"/>
      <c r="Q987" s="13"/>
      <c r="R987" s="11">
        <f t="shared" si="780"/>
        <v>0</v>
      </c>
      <c r="S987" s="12"/>
      <c r="T987" s="13"/>
      <c r="U987" s="11">
        <f t="shared" si="781"/>
        <v>0</v>
      </c>
      <c r="V987" s="12"/>
      <c r="W987" s="13"/>
      <c r="X987" s="11">
        <f t="shared" si="782"/>
        <v>0</v>
      </c>
      <c r="Y987" s="258"/>
      <c r="Z987" s="13"/>
      <c r="AA987" s="11">
        <f t="shared" si="783"/>
        <v>0</v>
      </c>
      <c r="AB987" s="12"/>
      <c r="AC987" s="13"/>
      <c r="AD987" s="11">
        <f t="shared" si="784"/>
        <v>0</v>
      </c>
      <c r="AE987" s="12"/>
      <c r="AF987" s="13"/>
      <c r="AG987" s="11">
        <f t="shared" si="785"/>
        <v>0</v>
      </c>
      <c r="AH987" s="12"/>
      <c r="AI987" s="23"/>
      <c r="AJ987" s="416" t="e">
        <f>SUM(H986:H997,K986:K997,N986:N997,Q986:Q997,T986:T997,AI986:AI997)+SUM(#REF!,#REF!,#REF!,#REF!,#REF!,#REF!,#REF!,#REF!,#REF!,#REF!,#REF!,#REF!,#REF!,#REF!,#REF!,#REF!,#REF!,#REF!,#REF!,#REF!)</f>
        <v>#REF!</v>
      </c>
    </row>
    <row r="988" spans="1:36" ht="14.45" hidden="1" customHeight="1">
      <c r="A988" s="425"/>
      <c r="B988" s="489"/>
      <c r="C988" s="428"/>
      <c r="D988" s="443"/>
      <c r="E988" s="434"/>
      <c r="F988" s="437"/>
      <c r="G988" s="2" t="s">
        <v>30</v>
      </c>
      <c r="H988" s="13"/>
      <c r="I988" s="11">
        <f t="shared" si="777"/>
        <v>0</v>
      </c>
      <c r="J988" s="12"/>
      <c r="K988" s="13"/>
      <c r="L988" s="11">
        <f t="shared" si="778"/>
        <v>0</v>
      </c>
      <c r="M988" s="12"/>
      <c r="N988" s="13"/>
      <c r="O988" s="11">
        <f t="shared" si="779"/>
        <v>0</v>
      </c>
      <c r="P988" s="12"/>
      <c r="Q988" s="13"/>
      <c r="R988" s="11">
        <f t="shared" si="780"/>
        <v>0</v>
      </c>
      <c r="S988" s="12"/>
      <c r="T988" s="13"/>
      <c r="U988" s="11">
        <f t="shared" si="781"/>
        <v>0</v>
      </c>
      <c r="V988" s="12"/>
      <c r="W988" s="13"/>
      <c r="X988" s="11">
        <f t="shared" si="782"/>
        <v>0</v>
      </c>
      <c r="Y988" s="258"/>
      <c r="Z988" s="13"/>
      <c r="AA988" s="11">
        <f t="shared" si="783"/>
        <v>0</v>
      </c>
      <c r="AB988" s="12"/>
      <c r="AC988" s="13"/>
      <c r="AD988" s="11">
        <f t="shared" si="784"/>
        <v>0</v>
      </c>
      <c r="AE988" s="12"/>
      <c r="AF988" s="13"/>
      <c r="AG988" s="11">
        <f t="shared" si="785"/>
        <v>0</v>
      </c>
      <c r="AH988" s="12"/>
      <c r="AI988" s="23"/>
      <c r="AJ988" s="417"/>
    </row>
    <row r="989" spans="1:36" ht="14.45" hidden="1" customHeight="1">
      <c r="A989" s="425"/>
      <c r="B989" s="489"/>
      <c r="C989" s="428"/>
      <c r="D989" s="443"/>
      <c r="E989" s="434"/>
      <c r="F989" s="437"/>
      <c r="G989" s="2" t="s">
        <v>31</v>
      </c>
      <c r="H989" s="13"/>
      <c r="I989" s="11">
        <f t="shared" si="777"/>
        <v>0</v>
      </c>
      <c r="J989" s="12"/>
      <c r="K989" s="13"/>
      <c r="L989" s="11">
        <f t="shared" si="778"/>
        <v>0</v>
      </c>
      <c r="M989" s="12"/>
      <c r="N989" s="13"/>
      <c r="O989" s="11">
        <f t="shared" si="779"/>
        <v>0</v>
      </c>
      <c r="P989" s="12"/>
      <c r="Q989" s="13"/>
      <c r="R989" s="11">
        <f t="shared" si="780"/>
        <v>0</v>
      </c>
      <c r="S989" s="12"/>
      <c r="T989" s="13"/>
      <c r="U989" s="11">
        <f t="shared" si="781"/>
        <v>0</v>
      </c>
      <c r="V989" s="12"/>
      <c r="W989" s="13"/>
      <c r="X989" s="11">
        <f t="shared" si="782"/>
        <v>0</v>
      </c>
      <c r="Y989" s="258"/>
      <c r="Z989" s="13"/>
      <c r="AA989" s="11">
        <f t="shared" si="783"/>
        <v>0</v>
      </c>
      <c r="AB989" s="12"/>
      <c r="AC989" s="13"/>
      <c r="AD989" s="11">
        <f t="shared" si="784"/>
        <v>0</v>
      </c>
      <c r="AE989" s="12"/>
      <c r="AF989" s="13"/>
      <c r="AG989" s="11">
        <f t="shared" si="785"/>
        <v>0</v>
      </c>
      <c r="AH989" s="12"/>
      <c r="AI989" s="23"/>
      <c r="AJ989" s="7" t="s">
        <v>32</v>
      </c>
    </row>
    <row r="990" spans="1:36" ht="14.45" hidden="1" customHeight="1">
      <c r="A990" s="425"/>
      <c r="B990" s="489"/>
      <c r="C990" s="428"/>
      <c r="D990" s="443"/>
      <c r="E990" s="434"/>
      <c r="F990" s="437"/>
      <c r="G990" s="2" t="s">
        <v>33</v>
      </c>
      <c r="H990" s="13"/>
      <c r="I990" s="11">
        <f t="shared" si="777"/>
        <v>0</v>
      </c>
      <c r="J990" s="12"/>
      <c r="K990" s="13"/>
      <c r="L990" s="11">
        <f t="shared" si="778"/>
        <v>0</v>
      </c>
      <c r="M990" s="12"/>
      <c r="N990" s="13"/>
      <c r="O990" s="11">
        <f t="shared" si="779"/>
        <v>0</v>
      </c>
      <c r="P990" s="12"/>
      <c r="Q990" s="13"/>
      <c r="R990" s="11">
        <f t="shared" si="780"/>
        <v>0</v>
      </c>
      <c r="S990" s="12"/>
      <c r="T990" s="13"/>
      <c r="U990" s="11">
        <f t="shared" si="781"/>
        <v>0</v>
      </c>
      <c r="V990" s="12"/>
      <c r="W990" s="13"/>
      <c r="X990" s="11">
        <f t="shared" si="782"/>
        <v>0</v>
      </c>
      <c r="Y990" s="258"/>
      <c r="Z990" s="13"/>
      <c r="AA990" s="11">
        <f t="shared" si="783"/>
        <v>0</v>
      </c>
      <c r="AB990" s="12"/>
      <c r="AC990" s="13"/>
      <c r="AD990" s="11">
        <f t="shared" si="784"/>
        <v>0</v>
      </c>
      <c r="AE990" s="12"/>
      <c r="AF990" s="13"/>
      <c r="AG990" s="11">
        <f t="shared" si="785"/>
        <v>0</v>
      </c>
      <c r="AH990" s="12"/>
      <c r="AI990" s="23"/>
      <c r="AJ990" s="416">
        <f>SUM(I986:I997,L986:L997,O986:O997,R986:R997,U986:U997)</f>
        <v>0</v>
      </c>
    </row>
    <row r="991" spans="1:36" ht="14.45" hidden="1" customHeight="1">
      <c r="A991" s="425"/>
      <c r="B991" s="489"/>
      <c r="C991" s="428"/>
      <c r="D991" s="443"/>
      <c r="E991" s="434"/>
      <c r="F991" s="437"/>
      <c r="G991" s="2" t="s">
        <v>34</v>
      </c>
      <c r="H991" s="13"/>
      <c r="I991" s="11">
        <f t="shared" si="777"/>
        <v>0</v>
      </c>
      <c r="J991" s="12"/>
      <c r="K991" s="13"/>
      <c r="L991" s="11">
        <f t="shared" si="778"/>
        <v>0</v>
      </c>
      <c r="M991" s="12"/>
      <c r="N991" s="13"/>
      <c r="O991" s="11">
        <f t="shared" si="779"/>
        <v>0</v>
      </c>
      <c r="P991" s="12"/>
      <c r="Q991" s="13"/>
      <c r="R991" s="11">
        <f t="shared" si="780"/>
        <v>0</v>
      </c>
      <c r="S991" s="12"/>
      <c r="T991" s="13"/>
      <c r="U991" s="11">
        <f t="shared" si="781"/>
        <v>0</v>
      </c>
      <c r="V991" s="12"/>
      <c r="W991" s="13"/>
      <c r="X991" s="11">
        <f t="shared" si="782"/>
        <v>0</v>
      </c>
      <c r="Y991" s="258"/>
      <c r="Z991" s="13"/>
      <c r="AA991" s="11">
        <f t="shared" si="783"/>
        <v>0</v>
      </c>
      <c r="AB991" s="12"/>
      <c r="AC991" s="13"/>
      <c r="AD991" s="11">
        <f t="shared" si="784"/>
        <v>0</v>
      </c>
      <c r="AE991" s="12"/>
      <c r="AF991" s="13"/>
      <c r="AG991" s="11">
        <f t="shared" si="785"/>
        <v>0</v>
      </c>
      <c r="AH991" s="12"/>
      <c r="AI991" s="23"/>
      <c r="AJ991" s="417"/>
    </row>
    <row r="992" spans="1:36" ht="14.45" hidden="1" customHeight="1">
      <c r="A992" s="425"/>
      <c r="B992" s="489"/>
      <c r="C992" s="428"/>
      <c r="D992" s="443"/>
      <c r="E992" s="434"/>
      <c r="F992" s="437"/>
      <c r="G992" s="2" t="s">
        <v>35</v>
      </c>
      <c r="H992" s="13"/>
      <c r="I992" s="11">
        <f t="shared" si="777"/>
        <v>0</v>
      </c>
      <c r="J992" s="12"/>
      <c r="K992" s="13"/>
      <c r="L992" s="11">
        <f t="shared" si="778"/>
        <v>0</v>
      </c>
      <c r="M992" s="12"/>
      <c r="N992" s="13"/>
      <c r="O992" s="11">
        <f t="shared" si="779"/>
        <v>0</v>
      </c>
      <c r="P992" s="12"/>
      <c r="Q992" s="13"/>
      <c r="R992" s="11">
        <f t="shared" si="780"/>
        <v>0</v>
      </c>
      <c r="S992" s="12"/>
      <c r="T992" s="13"/>
      <c r="U992" s="11">
        <f t="shared" si="781"/>
        <v>0</v>
      </c>
      <c r="V992" s="12"/>
      <c r="W992" s="13"/>
      <c r="X992" s="11">
        <f t="shared" si="782"/>
        <v>0</v>
      </c>
      <c r="Y992" s="258"/>
      <c r="Z992" s="13"/>
      <c r="AA992" s="11">
        <f t="shared" si="783"/>
        <v>0</v>
      </c>
      <c r="AB992" s="12"/>
      <c r="AC992" s="13"/>
      <c r="AD992" s="11">
        <f t="shared" si="784"/>
        <v>0</v>
      </c>
      <c r="AE992" s="12"/>
      <c r="AF992" s="13"/>
      <c r="AG992" s="11">
        <f t="shared" si="785"/>
        <v>0</v>
      </c>
      <c r="AH992" s="12"/>
      <c r="AI992" s="23"/>
      <c r="AJ992" s="7" t="s">
        <v>36</v>
      </c>
    </row>
    <row r="993" spans="1:36" ht="14.45" hidden="1" customHeight="1">
      <c r="A993" s="425"/>
      <c r="B993" s="489"/>
      <c r="C993" s="428"/>
      <c r="D993" s="443"/>
      <c r="E993" s="434"/>
      <c r="F993" s="437"/>
      <c r="G993" s="2" t="s">
        <v>37</v>
      </c>
      <c r="H993" s="13"/>
      <c r="I993" s="11">
        <f t="shared" si="777"/>
        <v>0</v>
      </c>
      <c r="J993" s="12"/>
      <c r="K993" s="13"/>
      <c r="L993" s="11">
        <f t="shared" si="778"/>
        <v>0</v>
      </c>
      <c r="M993" s="12"/>
      <c r="N993" s="13"/>
      <c r="O993" s="11">
        <f t="shared" si="779"/>
        <v>0</v>
      </c>
      <c r="P993" s="12"/>
      <c r="Q993" s="13"/>
      <c r="R993" s="11">
        <f t="shared" si="780"/>
        <v>0</v>
      </c>
      <c r="S993" s="12"/>
      <c r="T993" s="13"/>
      <c r="U993" s="11">
        <f t="shared" si="781"/>
        <v>0</v>
      </c>
      <c r="V993" s="12"/>
      <c r="W993" s="13"/>
      <c r="X993" s="11">
        <f t="shared" si="782"/>
        <v>0</v>
      </c>
      <c r="Y993" s="258"/>
      <c r="Z993" s="13"/>
      <c r="AA993" s="11">
        <f t="shared" si="783"/>
        <v>0</v>
      </c>
      <c r="AB993" s="12"/>
      <c r="AC993" s="13"/>
      <c r="AD993" s="11">
        <f t="shared" si="784"/>
        <v>0</v>
      </c>
      <c r="AE993" s="12"/>
      <c r="AF993" s="13"/>
      <c r="AG993" s="11">
        <f t="shared" si="785"/>
        <v>0</v>
      </c>
      <c r="AH993" s="12"/>
      <c r="AI993" s="23"/>
      <c r="AJ993" s="416" t="e">
        <f>SUM(J986:J997,M986:M997,P986:P997,S986:S997,V986:V997)+SUM(#REF!,#REF!,#REF!,#REF!,#REF!,#REF!,#REF!,#REF!,#REF!,#REF!,#REF!,#REF!,#REF!,#REF!,#REF!,#REF!,#REF!,#REF!)</f>
        <v>#REF!</v>
      </c>
    </row>
    <row r="994" spans="1:36" ht="14.45" hidden="1" customHeight="1">
      <c r="A994" s="425"/>
      <c r="B994" s="489"/>
      <c r="C994" s="428"/>
      <c r="D994" s="443"/>
      <c r="E994" s="434"/>
      <c r="F994" s="437"/>
      <c r="G994" s="2" t="s">
        <v>38</v>
      </c>
      <c r="H994" s="13"/>
      <c r="I994" s="11">
        <f t="shared" si="777"/>
        <v>0</v>
      </c>
      <c r="J994" s="12"/>
      <c r="K994" s="13"/>
      <c r="L994" s="11">
        <f t="shared" si="778"/>
        <v>0</v>
      </c>
      <c r="M994" s="12"/>
      <c r="N994" s="13"/>
      <c r="O994" s="11">
        <f t="shared" si="779"/>
        <v>0</v>
      </c>
      <c r="P994" s="12"/>
      <c r="Q994" s="13"/>
      <c r="R994" s="11">
        <f t="shared" si="780"/>
        <v>0</v>
      </c>
      <c r="S994" s="12"/>
      <c r="T994" s="13"/>
      <c r="U994" s="11">
        <f t="shared" si="781"/>
        <v>0</v>
      </c>
      <c r="V994" s="12"/>
      <c r="W994" s="13"/>
      <c r="X994" s="11">
        <f t="shared" si="782"/>
        <v>0</v>
      </c>
      <c r="Y994" s="258"/>
      <c r="Z994" s="13"/>
      <c r="AA994" s="11">
        <f t="shared" si="783"/>
        <v>0</v>
      </c>
      <c r="AB994" s="12"/>
      <c r="AC994" s="13"/>
      <c r="AD994" s="11">
        <f t="shared" si="784"/>
        <v>0</v>
      </c>
      <c r="AE994" s="12"/>
      <c r="AF994" s="13"/>
      <c r="AG994" s="11">
        <f t="shared" si="785"/>
        <v>0</v>
      </c>
      <c r="AH994" s="12"/>
      <c r="AI994" s="23"/>
      <c r="AJ994" s="417"/>
    </row>
    <row r="995" spans="1:36" ht="14.45" hidden="1" customHeight="1">
      <c r="A995" s="425"/>
      <c r="B995" s="489"/>
      <c r="C995" s="428"/>
      <c r="D995" s="443"/>
      <c r="E995" s="434"/>
      <c r="F995" s="437"/>
      <c r="G995" s="2" t="s">
        <v>39</v>
      </c>
      <c r="H995" s="13"/>
      <c r="I995" s="11">
        <f t="shared" si="777"/>
        <v>0</v>
      </c>
      <c r="J995" s="12"/>
      <c r="K995" s="13"/>
      <c r="L995" s="11">
        <f t="shared" si="778"/>
        <v>0</v>
      </c>
      <c r="M995" s="12"/>
      <c r="N995" s="13"/>
      <c r="O995" s="11">
        <f t="shared" si="779"/>
        <v>0</v>
      </c>
      <c r="P995" s="12"/>
      <c r="Q995" s="13"/>
      <c r="R995" s="11">
        <f t="shared" si="780"/>
        <v>0</v>
      </c>
      <c r="S995" s="12"/>
      <c r="T995" s="13"/>
      <c r="U995" s="11">
        <f t="shared" si="781"/>
        <v>0</v>
      </c>
      <c r="V995" s="12"/>
      <c r="W995" s="13"/>
      <c r="X995" s="11">
        <f t="shared" si="782"/>
        <v>0</v>
      </c>
      <c r="Y995" s="258"/>
      <c r="Z995" s="13"/>
      <c r="AA995" s="11">
        <f t="shared" si="783"/>
        <v>0</v>
      </c>
      <c r="AB995" s="12"/>
      <c r="AC995" s="13"/>
      <c r="AD995" s="11">
        <f t="shared" si="784"/>
        <v>0</v>
      </c>
      <c r="AE995" s="12"/>
      <c r="AF995" s="13"/>
      <c r="AG995" s="11">
        <f t="shared" si="785"/>
        <v>0</v>
      </c>
      <c r="AH995" s="12"/>
      <c r="AI995" s="23"/>
      <c r="AJ995" s="7" t="s">
        <v>40</v>
      </c>
    </row>
    <row r="996" spans="1:36" ht="14.45" hidden="1" customHeight="1">
      <c r="A996" s="425"/>
      <c r="B996" s="489"/>
      <c r="C996" s="428"/>
      <c r="D996" s="443"/>
      <c r="E996" s="434"/>
      <c r="F996" s="437"/>
      <c r="G996" s="2" t="s">
        <v>41</v>
      </c>
      <c r="H996" s="13"/>
      <c r="I996" s="11">
        <f t="shared" si="777"/>
        <v>0</v>
      </c>
      <c r="J996" s="12"/>
      <c r="K996" s="13"/>
      <c r="L996" s="11">
        <f t="shared" si="778"/>
        <v>0</v>
      </c>
      <c r="M996" s="12"/>
      <c r="N996" s="13"/>
      <c r="O996" s="11">
        <f t="shared" si="779"/>
        <v>0</v>
      </c>
      <c r="P996" s="12"/>
      <c r="Q996" s="13"/>
      <c r="R996" s="11">
        <f t="shared" si="780"/>
        <v>0</v>
      </c>
      <c r="S996" s="12"/>
      <c r="T996" s="13"/>
      <c r="U996" s="11">
        <f t="shared" si="781"/>
        <v>0</v>
      </c>
      <c r="V996" s="12"/>
      <c r="W996" s="13"/>
      <c r="X996" s="11">
        <f t="shared" si="782"/>
        <v>0</v>
      </c>
      <c r="Y996" s="258"/>
      <c r="Z996" s="13"/>
      <c r="AA996" s="11">
        <f t="shared" si="783"/>
        <v>0</v>
      </c>
      <c r="AB996" s="12"/>
      <c r="AC996" s="13"/>
      <c r="AD996" s="11">
        <f t="shared" si="784"/>
        <v>0</v>
      </c>
      <c r="AE996" s="12"/>
      <c r="AF996" s="13"/>
      <c r="AG996" s="11">
        <f t="shared" si="785"/>
        <v>0</v>
      </c>
      <c r="AH996" s="12"/>
      <c r="AI996" s="23"/>
      <c r="AJ996" s="418" t="e">
        <f>AJ993/AJ987</f>
        <v>#REF!</v>
      </c>
    </row>
    <row r="997" spans="1:36" ht="15" hidden="1" customHeight="1" thickBot="1">
      <c r="A997" s="426"/>
      <c r="B997" s="490"/>
      <c r="C997" s="429"/>
      <c r="D997" s="444"/>
      <c r="E997" s="435"/>
      <c r="F997" s="438"/>
      <c r="G997" s="199" t="s">
        <v>42</v>
      </c>
      <c r="H997" s="15"/>
      <c r="I997" s="16">
        <f t="shared" si="777"/>
        <v>0</v>
      </c>
      <c r="J997" s="17"/>
      <c r="K997" s="15"/>
      <c r="L997" s="16">
        <f t="shared" si="778"/>
        <v>0</v>
      </c>
      <c r="M997" s="17"/>
      <c r="N997" s="15"/>
      <c r="O997" s="16">
        <f t="shared" si="779"/>
        <v>0</v>
      </c>
      <c r="P997" s="17"/>
      <c r="Q997" s="15"/>
      <c r="R997" s="16">
        <f t="shared" si="780"/>
        <v>0</v>
      </c>
      <c r="S997" s="17"/>
      <c r="T997" s="15"/>
      <c r="U997" s="16">
        <f t="shared" si="781"/>
        <v>0</v>
      </c>
      <c r="V997" s="17"/>
      <c r="W997" s="15"/>
      <c r="X997" s="16">
        <f t="shared" si="782"/>
        <v>0</v>
      </c>
      <c r="Y997" s="259"/>
      <c r="Z997" s="15"/>
      <c r="AA997" s="16">
        <f t="shared" si="783"/>
        <v>0</v>
      </c>
      <c r="AB997" s="17"/>
      <c r="AC997" s="15"/>
      <c r="AD997" s="16">
        <f t="shared" si="784"/>
        <v>0</v>
      </c>
      <c r="AE997" s="17"/>
      <c r="AF997" s="15"/>
      <c r="AG997" s="16">
        <f t="shared" si="785"/>
        <v>0</v>
      </c>
      <c r="AH997" s="17"/>
      <c r="AI997" s="24"/>
      <c r="AJ997" s="419"/>
    </row>
    <row r="998" spans="1:36" ht="15" hidden="1" customHeight="1">
      <c r="A998" s="347" t="s">
        <v>17</v>
      </c>
      <c r="B998" s="491" t="s">
        <v>13</v>
      </c>
      <c r="C998" s="355" t="s">
        <v>14</v>
      </c>
      <c r="D998" s="355" t="s">
        <v>157</v>
      </c>
      <c r="E998" s="355" t="s">
        <v>16</v>
      </c>
      <c r="F998" s="420" t="s">
        <v>17</v>
      </c>
      <c r="G998" s="421" t="s">
        <v>18</v>
      </c>
      <c r="H998" s="351" t="s">
        <v>19</v>
      </c>
      <c r="I998" s="347" t="s">
        <v>20</v>
      </c>
      <c r="J998" s="349" t="s">
        <v>21</v>
      </c>
      <c r="K998" s="351" t="s">
        <v>19</v>
      </c>
      <c r="L998" s="347" t="s">
        <v>20</v>
      </c>
      <c r="M998" s="349" t="s">
        <v>21</v>
      </c>
      <c r="N998" s="351" t="s">
        <v>19</v>
      </c>
      <c r="O998" s="347" t="s">
        <v>20</v>
      </c>
      <c r="P998" s="349" t="s">
        <v>21</v>
      </c>
      <c r="Q998" s="351" t="s">
        <v>19</v>
      </c>
      <c r="R998" s="347" t="s">
        <v>20</v>
      </c>
      <c r="S998" s="349" t="s">
        <v>21</v>
      </c>
      <c r="T998" s="351" t="s">
        <v>19</v>
      </c>
      <c r="U998" s="347" t="s">
        <v>20</v>
      </c>
      <c r="V998" s="349" t="s">
        <v>21</v>
      </c>
      <c r="W998" s="351" t="s">
        <v>19</v>
      </c>
      <c r="X998" s="347" t="s">
        <v>20</v>
      </c>
      <c r="Y998" s="369" t="s">
        <v>21</v>
      </c>
      <c r="Z998" s="351" t="s">
        <v>19</v>
      </c>
      <c r="AA998" s="347" t="s">
        <v>20</v>
      </c>
      <c r="AB998" s="349" t="s">
        <v>21</v>
      </c>
      <c r="AC998" s="351" t="s">
        <v>19</v>
      </c>
      <c r="AD998" s="347" t="s">
        <v>20</v>
      </c>
      <c r="AE998" s="349" t="s">
        <v>21</v>
      </c>
      <c r="AF998" s="351" t="s">
        <v>19</v>
      </c>
      <c r="AG998" s="347" t="s">
        <v>20</v>
      </c>
      <c r="AH998" s="349" t="s">
        <v>21</v>
      </c>
      <c r="AI998" s="439" t="s">
        <v>19</v>
      </c>
      <c r="AJ998" s="440" t="s">
        <v>22</v>
      </c>
    </row>
    <row r="999" spans="1:36" ht="15" hidden="1" customHeight="1">
      <c r="A999" s="348"/>
      <c r="B999" s="487"/>
      <c r="C999" s="356"/>
      <c r="D999" s="356"/>
      <c r="E999" s="356"/>
      <c r="F999" s="381"/>
      <c r="G999" s="385"/>
      <c r="H999" s="352"/>
      <c r="I999" s="348"/>
      <c r="J999" s="350"/>
      <c r="K999" s="352"/>
      <c r="L999" s="348"/>
      <c r="M999" s="350"/>
      <c r="N999" s="352"/>
      <c r="O999" s="348"/>
      <c r="P999" s="350"/>
      <c r="Q999" s="352"/>
      <c r="R999" s="348"/>
      <c r="S999" s="350"/>
      <c r="T999" s="352"/>
      <c r="U999" s="348"/>
      <c r="V999" s="350"/>
      <c r="W999" s="352"/>
      <c r="X999" s="348"/>
      <c r="Y999" s="370"/>
      <c r="Z999" s="352"/>
      <c r="AA999" s="348"/>
      <c r="AB999" s="350"/>
      <c r="AC999" s="352"/>
      <c r="AD999" s="348"/>
      <c r="AE999" s="350"/>
      <c r="AF999" s="352"/>
      <c r="AG999" s="348"/>
      <c r="AH999" s="350"/>
      <c r="AI999" s="423"/>
      <c r="AJ999" s="441"/>
    </row>
    <row r="1000" spans="1:36" ht="15" hidden="1" customHeight="1">
      <c r="A1000" s="424" t="s">
        <v>182</v>
      </c>
      <c r="B1000" s="488" t="s">
        <v>404</v>
      </c>
      <c r="C1000" s="427">
        <v>1229</v>
      </c>
      <c r="D1000" s="430" t="s">
        <v>405</v>
      </c>
      <c r="E1000" s="433" t="s">
        <v>406</v>
      </c>
      <c r="F1000" s="436" t="s">
        <v>182</v>
      </c>
      <c r="G1000" s="225" t="s">
        <v>27</v>
      </c>
      <c r="H1000" s="13"/>
      <c r="I1000" s="9">
        <f t="shared" ref="I1000:I1011" si="786">H1000-J1000</f>
        <v>0</v>
      </c>
      <c r="J1000" s="10"/>
      <c r="K1000" s="13"/>
      <c r="L1000" s="9">
        <f t="shared" ref="L1000:L1011" si="787">K1000-M1000</f>
        <v>0</v>
      </c>
      <c r="M1000" s="10"/>
      <c r="N1000" s="13"/>
      <c r="O1000" s="9">
        <f t="shared" ref="O1000:O1011" si="788">N1000-P1000</f>
        <v>0</v>
      </c>
      <c r="P1000" s="10"/>
      <c r="Q1000" s="13"/>
      <c r="R1000" s="9">
        <f t="shared" ref="R1000:R1011" si="789">Q1000-S1000</f>
        <v>0</v>
      </c>
      <c r="S1000" s="10"/>
      <c r="T1000" s="13"/>
      <c r="U1000" s="9">
        <f t="shared" ref="U1000:U1011" si="790">T1000-V1000</f>
        <v>0</v>
      </c>
      <c r="V1000" s="10"/>
      <c r="W1000" s="13"/>
      <c r="X1000" s="9">
        <f t="shared" ref="X1000:X1011" si="791">W1000-Y1000</f>
        <v>0</v>
      </c>
      <c r="Y1000" s="257"/>
      <c r="Z1000" s="13"/>
      <c r="AA1000" s="9">
        <f t="shared" ref="AA1000:AA1011" si="792">Z1000-AB1000</f>
        <v>0</v>
      </c>
      <c r="AB1000" s="10"/>
      <c r="AC1000" s="13"/>
      <c r="AD1000" s="9">
        <f t="shared" ref="AD1000:AD1011" si="793">AC1000-AE1000</f>
        <v>0</v>
      </c>
      <c r="AE1000" s="10"/>
      <c r="AF1000" s="13"/>
      <c r="AG1000" s="9">
        <f t="shared" ref="AG1000:AG1011" si="794">AF1000-AH1000</f>
        <v>0</v>
      </c>
      <c r="AH1000" s="10"/>
      <c r="AI1000" s="23"/>
      <c r="AJ1000" s="4" t="s">
        <v>28</v>
      </c>
    </row>
    <row r="1001" spans="1:36" ht="14.45" hidden="1" customHeight="1">
      <c r="A1001" s="425"/>
      <c r="B1001" s="489"/>
      <c r="C1001" s="428"/>
      <c r="D1001" s="431"/>
      <c r="E1001" s="434"/>
      <c r="F1001" s="437"/>
      <c r="G1001" s="2" t="s">
        <v>29</v>
      </c>
      <c r="H1001" s="13"/>
      <c r="I1001" s="11">
        <f t="shared" si="786"/>
        <v>0</v>
      </c>
      <c r="J1001" s="12"/>
      <c r="K1001" s="13"/>
      <c r="L1001" s="11">
        <f t="shared" si="787"/>
        <v>0</v>
      </c>
      <c r="M1001" s="12"/>
      <c r="N1001" s="13"/>
      <c r="O1001" s="11">
        <f t="shared" si="788"/>
        <v>0</v>
      </c>
      <c r="P1001" s="12"/>
      <c r="Q1001" s="13"/>
      <c r="R1001" s="11">
        <f t="shared" si="789"/>
        <v>0</v>
      </c>
      <c r="S1001" s="12"/>
      <c r="T1001" s="13"/>
      <c r="U1001" s="11">
        <f t="shared" si="790"/>
        <v>0</v>
      </c>
      <c r="V1001" s="12"/>
      <c r="W1001" s="13"/>
      <c r="X1001" s="11">
        <f t="shared" si="791"/>
        <v>0</v>
      </c>
      <c r="Y1001" s="258"/>
      <c r="Z1001" s="13"/>
      <c r="AA1001" s="11">
        <f t="shared" si="792"/>
        <v>0</v>
      </c>
      <c r="AB1001" s="12"/>
      <c r="AC1001" s="13"/>
      <c r="AD1001" s="11">
        <f t="shared" si="793"/>
        <v>0</v>
      </c>
      <c r="AE1001" s="12"/>
      <c r="AF1001" s="13"/>
      <c r="AG1001" s="11">
        <f t="shared" si="794"/>
        <v>0</v>
      </c>
      <c r="AH1001" s="12"/>
      <c r="AI1001" s="23"/>
      <c r="AJ1001" s="416" t="e">
        <f>SUM(H1000:H1011,K1000:K1011,N1000:N1011,Q1000:Q1011,T1000:T1011,AI1000:AI1011)+SUM(#REF!,#REF!,#REF!,#REF!,#REF!,#REF!,#REF!,#REF!,#REF!,#REF!,#REF!,#REF!,#REF!,#REF!,#REF!,#REF!,#REF!,#REF!,#REF!,#REF!)</f>
        <v>#REF!</v>
      </c>
    </row>
    <row r="1002" spans="1:36" ht="14.45" hidden="1" customHeight="1">
      <c r="A1002" s="425"/>
      <c r="B1002" s="489"/>
      <c r="C1002" s="428"/>
      <c r="D1002" s="431"/>
      <c r="E1002" s="434"/>
      <c r="F1002" s="437"/>
      <c r="G1002" s="2" t="s">
        <v>30</v>
      </c>
      <c r="H1002" s="13"/>
      <c r="I1002" s="11">
        <f t="shared" si="786"/>
        <v>0</v>
      </c>
      <c r="J1002" s="12"/>
      <c r="K1002" s="13"/>
      <c r="L1002" s="11">
        <f t="shared" si="787"/>
        <v>0</v>
      </c>
      <c r="M1002" s="12"/>
      <c r="N1002" s="13"/>
      <c r="O1002" s="11">
        <f t="shared" si="788"/>
        <v>0</v>
      </c>
      <c r="P1002" s="12"/>
      <c r="Q1002" s="13"/>
      <c r="R1002" s="11">
        <f t="shared" si="789"/>
        <v>0</v>
      </c>
      <c r="S1002" s="12"/>
      <c r="T1002" s="13"/>
      <c r="U1002" s="11">
        <f t="shared" si="790"/>
        <v>0</v>
      </c>
      <c r="V1002" s="12"/>
      <c r="W1002" s="13"/>
      <c r="X1002" s="11">
        <f t="shared" si="791"/>
        <v>0</v>
      </c>
      <c r="Y1002" s="258"/>
      <c r="Z1002" s="13"/>
      <c r="AA1002" s="11">
        <f t="shared" si="792"/>
        <v>0</v>
      </c>
      <c r="AB1002" s="12"/>
      <c r="AC1002" s="13"/>
      <c r="AD1002" s="11">
        <f t="shared" si="793"/>
        <v>0</v>
      </c>
      <c r="AE1002" s="12"/>
      <c r="AF1002" s="13"/>
      <c r="AG1002" s="11">
        <f t="shared" si="794"/>
        <v>0</v>
      </c>
      <c r="AH1002" s="12"/>
      <c r="AI1002" s="23"/>
      <c r="AJ1002" s="417"/>
    </row>
    <row r="1003" spans="1:36" ht="14.45" hidden="1" customHeight="1">
      <c r="A1003" s="425"/>
      <c r="B1003" s="489"/>
      <c r="C1003" s="428"/>
      <c r="D1003" s="431"/>
      <c r="E1003" s="434"/>
      <c r="F1003" s="437"/>
      <c r="G1003" s="2" t="s">
        <v>31</v>
      </c>
      <c r="H1003" s="13"/>
      <c r="I1003" s="11">
        <f t="shared" si="786"/>
        <v>0</v>
      </c>
      <c r="J1003" s="12"/>
      <c r="K1003" s="13"/>
      <c r="L1003" s="11">
        <f t="shared" si="787"/>
        <v>0</v>
      </c>
      <c r="M1003" s="12"/>
      <c r="N1003" s="13"/>
      <c r="O1003" s="11">
        <f t="shared" si="788"/>
        <v>0</v>
      </c>
      <c r="P1003" s="12"/>
      <c r="Q1003" s="13"/>
      <c r="R1003" s="11">
        <f t="shared" si="789"/>
        <v>0</v>
      </c>
      <c r="S1003" s="12"/>
      <c r="T1003" s="13"/>
      <c r="U1003" s="11">
        <f t="shared" si="790"/>
        <v>0</v>
      </c>
      <c r="V1003" s="12"/>
      <c r="W1003" s="13"/>
      <c r="X1003" s="11">
        <f t="shared" si="791"/>
        <v>0</v>
      </c>
      <c r="Y1003" s="258"/>
      <c r="Z1003" s="13"/>
      <c r="AA1003" s="11">
        <f t="shared" si="792"/>
        <v>0</v>
      </c>
      <c r="AB1003" s="12"/>
      <c r="AC1003" s="13"/>
      <c r="AD1003" s="11">
        <f t="shared" si="793"/>
        <v>0</v>
      </c>
      <c r="AE1003" s="12"/>
      <c r="AF1003" s="13"/>
      <c r="AG1003" s="11">
        <f t="shared" si="794"/>
        <v>0</v>
      </c>
      <c r="AH1003" s="12"/>
      <c r="AI1003" s="23"/>
      <c r="AJ1003" s="7" t="s">
        <v>32</v>
      </c>
    </row>
    <row r="1004" spans="1:36" ht="14.45" hidden="1" customHeight="1">
      <c r="A1004" s="425"/>
      <c r="B1004" s="489"/>
      <c r="C1004" s="428"/>
      <c r="D1004" s="431"/>
      <c r="E1004" s="434"/>
      <c r="F1004" s="437"/>
      <c r="G1004" s="2" t="s">
        <v>33</v>
      </c>
      <c r="H1004" s="13"/>
      <c r="I1004" s="11">
        <f t="shared" si="786"/>
        <v>0</v>
      </c>
      <c r="J1004" s="12"/>
      <c r="K1004" s="13"/>
      <c r="L1004" s="11">
        <f t="shared" si="787"/>
        <v>0</v>
      </c>
      <c r="M1004" s="12"/>
      <c r="N1004" s="13"/>
      <c r="O1004" s="11">
        <f t="shared" si="788"/>
        <v>0</v>
      </c>
      <c r="P1004" s="12"/>
      <c r="Q1004" s="13"/>
      <c r="R1004" s="11">
        <f t="shared" si="789"/>
        <v>0</v>
      </c>
      <c r="S1004" s="12"/>
      <c r="T1004" s="13"/>
      <c r="U1004" s="11">
        <f t="shared" si="790"/>
        <v>0</v>
      </c>
      <c r="V1004" s="12"/>
      <c r="W1004" s="13"/>
      <c r="X1004" s="11">
        <f t="shared" si="791"/>
        <v>0</v>
      </c>
      <c r="Y1004" s="258"/>
      <c r="Z1004" s="13"/>
      <c r="AA1004" s="11">
        <f t="shared" si="792"/>
        <v>0</v>
      </c>
      <c r="AB1004" s="12"/>
      <c r="AC1004" s="13"/>
      <c r="AD1004" s="11">
        <f t="shared" si="793"/>
        <v>0</v>
      </c>
      <c r="AE1004" s="12"/>
      <c r="AF1004" s="13"/>
      <c r="AG1004" s="11">
        <f t="shared" si="794"/>
        <v>0</v>
      </c>
      <c r="AH1004" s="12"/>
      <c r="AI1004" s="23"/>
      <c r="AJ1004" s="416">
        <f>SUM(I1000:I1011,L1000:L1011,O1000:O1011,R1000:R1011,U1000:U1011)</f>
        <v>0</v>
      </c>
    </row>
    <row r="1005" spans="1:36" ht="14.45" hidden="1" customHeight="1">
      <c r="A1005" s="425"/>
      <c r="B1005" s="489"/>
      <c r="C1005" s="428"/>
      <c r="D1005" s="431"/>
      <c r="E1005" s="434"/>
      <c r="F1005" s="437"/>
      <c r="G1005" s="2" t="s">
        <v>34</v>
      </c>
      <c r="H1005" s="13"/>
      <c r="I1005" s="11">
        <f t="shared" si="786"/>
        <v>0</v>
      </c>
      <c r="J1005" s="12"/>
      <c r="K1005" s="13"/>
      <c r="L1005" s="11">
        <f t="shared" si="787"/>
        <v>0</v>
      </c>
      <c r="M1005" s="12"/>
      <c r="N1005" s="13"/>
      <c r="O1005" s="11">
        <f t="shared" si="788"/>
        <v>0</v>
      </c>
      <c r="P1005" s="12"/>
      <c r="Q1005" s="13"/>
      <c r="R1005" s="11">
        <f t="shared" si="789"/>
        <v>0</v>
      </c>
      <c r="S1005" s="12"/>
      <c r="T1005" s="13"/>
      <c r="U1005" s="11">
        <f t="shared" si="790"/>
        <v>0</v>
      </c>
      <c r="V1005" s="12"/>
      <c r="W1005" s="13"/>
      <c r="X1005" s="11">
        <f t="shared" si="791"/>
        <v>0</v>
      </c>
      <c r="Y1005" s="258"/>
      <c r="Z1005" s="13"/>
      <c r="AA1005" s="11">
        <f t="shared" si="792"/>
        <v>0</v>
      </c>
      <c r="AB1005" s="12"/>
      <c r="AC1005" s="13"/>
      <c r="AD1005" s="11">
        <f t="shared" si="793"/>
        <v>0</v>
      </c>
      <c r="AE1005" s="12"/>
      <c r="AF1005" s="13"/>
      <c r="AG1005" s="11">
        <f t="shared" si="794"/>
        <v>0</v>
      </c>
      <c r="AH1005" s="12"/>
      <c r="AI1005" s="23"/>
      <c r="AJ1005" s="417"/>
    </row>
    <row r="1006" spans="1:36" ht="14.45" hidden="1" customHeight="1">
      <c r="A1006" s="425"/>
      <c r="B1006" s="489"/>
      <c r="C1006" s="428"/>
      <c r="D1006" s="431"/>
      <c r="E1006" s="434"/>
      <c r="F1006" s="437"/>
      <c r="G1006" s="2" t="s">
        <v>35</v>
      </c>
      <c r="H1006" s="13"/>
      <c r="I1006" s="11">
        <f t="shared" si="786"/>
        <v>0</v>
      </c>
      <c r="J1006" s="12"/>
      <c r="K1006" s="13"/>
      <c r="L1006" s="11">
        <f t="shared" si="787"/>
        <v>0</v>
      </c>
      <c r="M1006" s="12"/>
      <c r="N1006" s="13"/>
      <c r="O1006" s="11">
        <f t="shared" si="788"/>
        <v>0</v>
      </c>
      <c r="P1006" s="12"/>
      <c r="Q1006" s="13"/>
      <c r="R1006" s="11">
        <f t="shared" si="789"/>
        <v>0</v>
      </c>
      <c r="S1006" s="12"/>
      <c r="T1006" s="13"/>
      <c r="U1006" s="11">
        <f t="shared" si="790"/>
        <v>0</v>
      </c>
      <c r="V1006" s="12"/>
      <c r="W1006" s="13"/>
      <c r="X1006" s="11">
        <f t="shared" si="791"/>
        <v>0</v>
      </c>
      <c r="Y1006" s="258"/>
      <c r="Z1006" s="13"/>
      <c r="AA1006" s="11">
        <f t="shared" si="792"/>
        <v>0</v>
      </c>
      <c r="AB1006" s="12"/>
      <c r="AC1006" s="13"/>
      <c r="AD1006" s="11">
        <f t="shared" si="793"/>
        <v>0</v>
      </c>
      <c r="AE1006" s="12"/>
      <c r="AF1006" s="13"/>
      <c r="AG1006" s="11">
        <f t="shared" si="794"/>
        <v>0</v>
      </c>
      <c r="AH1006" s="12"/>
      <c r="AI1006" s="23"/>
      <c r="AJ1006" s="7" t="s">
        <v>36</v>
      </c>
    </row>
    <row r="1007" spans="1:36" ht="14.45" hidden="1" customHeight="1">
      <c r="A1007" s="425"/>
      <c r="B1007" s="489"/>
      <c r="C1007" s="428"/>
      <c r="D1007" s="431"/>
      <c r="E1007" s="434"/>
      <c r="F1007" s="437"/>
      <c r="G1007" s="2" t="s">
        <v>37</v>
      </c>
      <c r="H1007" s="13"/>
      <c r="I1007" s="11">
        <f t="shared" si="786"/>
        <v>0</v>
      </c>
      <c r="J1007" s="12"/>
      <c r="K1007" s="13"/>
      <c r="L1007" s="11">
        <f t="shared" si="787"/>
        <v>0</v>
      </c>
      <c r="M1007" s="12"/>
      <c r="N1007" s="13"/>
      <c r="O1007" s="11">
        <f t="shared" si="788"/>
        <v>0</v>
      </c>
      <c r="P1007" s="12"/>
      <c r="Q1007" s="13"/>
      <c r="R1007" s="11">
        <f t="shared" si="789"/>
        <v>0</v>
      </c>
      <c r="S1007" s="12"/>
      <c r="T1007" s="13"/>
      <c r="U1007" s="11">
        <f t="shared" si="790"/>
        <v>0</v>
      </c>
      <c r="V1007" s="12"/>
      <c r="W1007" s="13"/>
      <c r="X1007" s="11">
        <f t="shared" si="791"/>
        <v>0</v>
      </c>
      <c r="Y1007" s="258"/>
      <c r="Z1007" s="13"/>
      <c r="AA1007" s="11">
        <f t="shared" si="792"/>
        <v>0</v>
      </c>
      <c r="AB1007" s="12"/>
      <c r="AC1007" s="13"/>
      <c r="AD1007" s="11">
        <f t="shared" si="793"/>
        <v>0</v>
      </c>
      <c r="AE1007" s="12"/>
      <c r="AF1007" s="13"/>
      <c r="AG1007" s="11">
        <f t="shared" si="794"/>
        <v>0</v>
      </c>
      <c r="AH1007" s="12"/>
      <c r="AI1007" s="23"/>
      <c r="AJ1007" s="416" t="e">
        <f>SUM(J1000:J1011,M1000:M1011,P1000:P1011,S1000:S1011,V1000:V1011)+SUM(#REF!,#REF!,#REF!,#REF!,#REF!,#REF!,#REF!,#REF!,#REF!,#REF!,#REF!,#REF!,#REF!,#REF!,#REF!,#REF!,#REF!,#REF!)</f>
        <v>#REF!</v>
      </c>
    </row>
    <row r="1008" spans="1:36" ht="14.45" hidden="1" customHeight="1">
      <c r="A1008" s="425"/>
      <c r="B1008" s="489"/>
      <c r="C1008" s="428"/>
      <c r="D1008" s="431"/>
      <c r="E1008" s="434"/>
      <c r="F1008" s="437"/>
      <c r="G1008" s="2" t="s">
        <v>38</v>
      </c>
      <c r="H1008" s="13"/>
      <c r="I1008" s="11">
        <f t="shared" si="786"/>
        <v>0</v>
      </c>
      <c r="J1008" s="12"/>
      <c r="K1008" s="13"/>
      <c r="L1008" s="11">
        <f t="shared" si="787"/>
        <v>0</v>
      </c>
      <c r="M1008" s="12"/>
      <c r="N1008" s="13"/>
      <c r="O1008" s="11">
        <f t="shared" si="788"/>
        <v>0</v>
      </c>
      <c r="P1008" s="12"/>
      <c r="Q1008" s="13"/>
      <c r="R1008" s="11">
        <f t="shared" si="789"/>
        <v>0</v>
      </c>
      <c r="S1008" s="12"/>
      <c r="T1008" s="13"/>
      <c r="U1008" s="11">
        <f t="shared" si="790"/>
        <v>0</v>
      </c>
      <c r="V1008" s="12"/>
      <c r="W1008" s="13"/>
      <c r="X1008" s="11">
        <f t="shared" si="791"/>
        <v>0</v>
      </c>
      <c r="Y1008" s="258"/>
      <c r="Z1008" s="13"/>
      <c r="AA1008" s="11">
        <f t="shared" si="792"/>
        <v>0</v>
      </c>
      <c r="AB1008" s="12"/>
      <c r="AC1008" s="13"/>
      <c r="AD1008" s="11">
        <f t="shared" si="793"/>
        <v>0</v>
      </c>
      <c r="AE1008" s="12"/>
      <c r="AF1008" s="13"/>
      <c r="AG1008" s="11">
        <f t="shared" si="794"/>
        <v>0</v>
      </c>
      <c r="AH1008" s="12"/>
      <c r="AI1008" s="23"/>
      <c r="AJ1008" s="417"/>
    </row>
    <row r="1009" spans="1:36" ht="14.45" hidden="1" customHeight="1">
      <c r="A1009" s="425"/>
      <c r="B1009" s="489"/>
      <c r="C1009" s="428"/>
      <c r="D1009" s="431"/>
      <c r="E1009" s="434"/>
      <c r="F1009" s="437"/>
      <c r="G1009" s="2" t="s">
        <v>39</v>
      </c>
      <c r="H1009" s="13"/>
      <c r="I1009" s="11">
        <f t="shared" si="786"/>
        <v>0</v>
      </c>
      <c r="J1009" s="12"/>
      <c r="K1009" s="13"/>
      <c r="L1009" s="11">
        <f t="shared" si="787"/>
        <v>0</v>
      </c>
      <c r="M1009" s="12"/>
      <c r="N1009" s="13"/>
      <c r="O1009" s="11">
        <f t="shared" si="788"/>
        <v>0</v>
      </c>
      <c r="P1009" s="12"/>
      <c r="Q1009" s="13"/>
      <c r="R1009" s="11">
        <f t="shared" si="789"/>
        <v>0</v>
      </c>
      <c r="S1009" s="12"/>
      <c r="T1009" s="13"/>
      <c r="U1009" s="11">
        <f t="shared" si="790"/>
        <v>0</v>
      </c>
      <c r="V1009" s="12"/>
      <c r="W1009" s="13"/>
      <c r="X1009" s="11">
        <f t="shared" si="791"/>
        <v>0</v>
      </c>
      <c r="Y1009" s="258"/>
      <c r="Z1009" s="13"/>
      <c r="AA1009" s="11">
        <f t="shared" si="792"/>
        <v>0</v>
      </c>
      <c r="AB1009" s="12"/>
      <c r="AC1009" s="13"/>
      <c r="AD1009" s="11">
        <f t="shared" si="793"/>
        <v>0</v>
      </c>
      <c r="AE1009" s="12"/>
      <c r="AF1009" s="13"/>
      <c r="AG1009" s="11">
        <f t="shared" si="794"/>
        <v>0</v>
      </c>
      <c r="AH1009" s="12"/>
      <c r="AI1009" s="23"/>
      <c r="AJ1009" s="7" t="s">
        <v>40</v>
      </c>
    </row>
    <row r="1010" spans="1:36" ht="14.45" hidden="1" customHeight="1">
      <c r="A1010" s="425"/>
      <c r="B1010" s="489"/>
      <c r="C1010" s="428"/>
      <c r="D1010" s="431"/>
      <c r="E1010" s="434"/>
      <c r="F1010" s="437"/>
      <c r="G1010" s="2" t="s">
        <v>41</v>
      </c>
      <c r="H1010" s="13"/>
      <c r="I1010" s="11">
        <f t="shared" si="786"/>
        <v>0</v>
      </c>
      <c r="J1010" s="12"/>
      <c r="K1010" s="13"/>
      <c r="L1010" s="11">
        <f t="shared" si="787"/>
        <v>0</v>
      </c>
      <c r="M1010" s="12"/>
      <c r="N1010" s="13"/>
      <c r="O1010" s="11">
        <f t="shared" si="788"/>
        <v>0</v>
      </c>
      <c r="P1010" s="12"/>
      <c r="Q1010" s="13"/>
      <c r="R1010" s="11">
        <f t="shared" si="789"/>
        <v>0</v>
      </c>
      <c r="S1010" s="12"/>
      <c r="T1010" s="13"/>
      <c r="U1010" s="11">
        <f t="shared" si="790"/>
        <v>0</v>
      </c>
      <c r="V1010" s="12"/>
      <c r="W1010" s="13"/>
      <c r="X1010" s="11">
        <f t="shared" si="791"/>
        <v>0</v>
      </c>
      <c r="Y1010" s="258"/>
      <c r="Z1010" s="13"/>
      <c r="AA1010" s="11">
        <f t="shared" si="792"/>
        <v>0</v>
      </c>
      <c r="AB1010" s="12"/>
      <c r="AC1010" s="13"/>
      <c r="AD1010" s="11">
        <f t="shared" si="793"/>
        <v>0</v>
      </c>
      <c r="AE1010" s="12"/>
      <c r="AF1010" s="13"/>
      <c r="AG1010" s="11">
        <f t="shared" si="794"/>
        <v>0</v>
      </c>
      <c r="AH1010" s="12"/>
      <c r="AI1010" s="23"/>
      <c r="AJ1010" s="418" t="e">
        <f>AJ1007/AJ1001</f>
        <v>#REF!</v>
      </c>
    </row>
    <row r="1011" spans="1:36" ht="15" hidden="1" customHeight="1" thickBot="1">
      <c r="A1011" s="426"/>
      <c r="B1011" s="490"/>
      <c r="C1011" s="429"/>
      <c r="D1011" s="432"/>
      <c r="E1011" s="435"/>
      <c r="F1011" s="438"/>
      <c r="G1011" s="199" t="s">
        <v>42</v>
      </c>
      <c r="H1011" s="15"/>
      <c r="I1011" s="16">
        <f t="shared" si="786"/>
        <v>0</v>
      </c>
      <c r="J1011" s="17"/>
      <c r="K1011" s="15"/>
      <c r="L1011" s="16">
        <f t="shared" si="787"/>
        <v>0</v>
      </c>
      <c r="M1011" s="17"/>
      <c r="N1011" s="15"/>
      <c r="O1011" s="16">
        <f t="shared" si="788"/>
        <v>0</v>
      </c>
      <c r="P1011" s="17"/>
      <c r="Q1011" s="15"/>
      <c r="R1011" s="16">
        <f t="shared" si="789"/>
        <v>0</v>
      </c>
      <c r="S1011" s="17"/>
      <c r="T1011" s="15"/>
      <c r="U1011" s="16">
        <f t="shared" si="790"/>
        <v>0</v>
      </c>
      <c r="V1011" s="17"/>
      <c r="W1011" s="15"/>
      <c r="X1011" s="16">
        <f t="shared" si="791"/>
        <v>0</v>
      </c>
      <c r="Y1011" s="259"/>
      <c r="Z1011" s="15"/>
      <c r="AA1011" s="16">
        <f t="shared" si="792"/>
        <v>0</v>
      </c>
      <c r="AB1011" s="17"/>
      <c r="AC1011" s="15"/>
      <c r="AD1011" s="16">
        <f t="shared" si="793"/>
        <v>0</v>
      </c>
      <c r="AE1011" s="17"/>
      <c r="AF1011" s="15"/>
      <c r="AG1011" s="16">
        <f t="shared" si="794"/>
        <v>0</v>
      </c>
      <c r="AH1011" s="17"/>
      <c r="AI1011" s="24"/>
      <c r="AJ1011" s="445"/>
    </row>
    <row r="1012" spans="1:36" ht="15" hidden="1" customHeight="1">
      <c r="A1012" s="420" t="s">
        <v>17</v>
      </c>
      <c r="B1012" s="492" t="s">
        <v>13</v>
      </c>
      <c r="C1012" s="446" t="s">
        <v>14</v>
      </c>
      <c r="D1012" s="446" t="s">
        <v>157</v>
      </c>
      <c r="E1012" s="446" t="s">
        <v>16</v>
      </c>
      <c r="F1012" s="420" t="s">
        <v>17</v>
      </c>
      <c r="G1012" s="421" t="s">
        <v>18</v>
      </c>
      <c r="H1012" s="448" t="s">
        <v>19</v>
      </c>
      <c r="I1012" s="420" t="s">
        <v>20</v>
      </c>
      <c r="J1012" s="449" t="s">
        <v>21</v>
      </c>
      <c r="K1012" s="448" t="s">
        <v>19</v>
      </c>
      <c r="L1012" s="420" t="s">
        <v>20</v>
      </c>
      <c r="M1012" s="449" t="s">
        <v>21</v>
      </c>
      <c r="N1012" s="448" t="s">
        <v>19</v>
      </c>
      <c r="O1012" s="420" t="s">
        <v>20</v>
      </c>
      <c r="P1012" s="449" t="s">
        <v>21</v>
      </c>
      <c r="Q1012" s="448" t="s">
        <v>19</v>
      </c>
      <c r="R1012" s="420" t="s">
        <v>20</v>
      </c>
      <c r="S1012" s="449" t="s">
        <v>21</v>
      </c>
      <c r="T1012" s="448" t="s">
        <v>19</v>
      </c>
      <c r="U1012" s="420" t="s">
        <v>20</v>
      </c>
      <c r="V1012" s="449" t="s">
        <v>21</v>
      </c>
      <c r="W1012" s="448" t="s">
        <v>19</v>
      </c>
      <c r="X1012" s="420" t="s">
        <v>20</v>
      </c>
      <c r="Y1012" s="476" t="s">
        <v>21</v>
      </c>
      <c r="Z1012" s="448" t="s">
        <v>19</v>
      </c>
      <c r="AA1012" s="420" t="s">
        <v>20</v>
      </c>
      <c r="AB1012" s="449" t="s">
        <v>21</v>
      </c>
      <c r="AC1012" s="448" t="s">
        <v>19</v>
      </c>
      <c r="AD1012" s="420" t="s">
        <v>20</v>
      </c>
      <c r="AE1012" s="449" t="s">
        <v>21</v>
      </c>
      <c r="AF1012" s="448" t="s">
        <v>19</v>
      </c>
      <c r="AG1012" s="420" t="s">
        <v>20</v>
      </c>
      <c r="AH1012" s="449" t="s">
        <v>21</v>
      </c>
      <c r="AI1012" s="450" t="s">
        <v>19</v>
      </c>
      <c r="AJ1012" s="460" t="s">
        <v>22</v>
      </c>
    </row>
    <row r="1013" spans="1:36" ht="15" hidden="1" customHeight="1">
      <c r="A1013" s="381"/>
      <c r="B1013" s="486"/>
      <c r="C1013" s="384"/>
      <c r="D1013" s="384"/>
      <c r="E1013" s="384"/>
      <c r="F1013" s="381"/>
      <c r="G1013" s="385"/>
      <c r="H1013" s="386"/>
      <c r="I1013" s="381"/>
      <c r="J1013" s="382"/>
      <c r="K1013" s="386"/>
      <c r="L1013" s="381"/>
      <c r="M1013" s="382"/>
      <c r="N1013" s="386"/>
      <c r="O1013" s="381"/>
      <c r="P1013" s="382"/>
      <c r="Q1013" s="386"/>
      <c r="R1013" s="381"/>
      <c r="S1013" s="382"/>
      <c r="T1013" s="386"/>
      <c r="U1013" s="381"/>
      <c r="V1013" s="382"/>
      <c r="W1013" s="386"/>
      <c r="X1013" s="381"/>
      <c r="Y1013" s="390"/>
      <c r="Z1013" s="386"/>
      <c r="AA1013" s="381"/>
      <c r="AB1013" s="382"/>
      <c r="AC1013" s="386"/>
      <c r="AD1013" s="381"/>
      <c r="AE1013" s="382"/>
      <c r="AF1013" s="386"/>
      <c r="AG1013" s="381"/>
      <c r="AH1013" s="382"/>
      <c r="AI1013" s="422"/>
      <c r="AJ1013" s="441"/>
    </row>
    <row r="1014" spans="1:36" ht="15" hidden="1" customHeight="1">
      <c r="A1014" s="436" t="s">
        <v>182</v>
      </c>
      <c r="B1014" s="493" t="s">
        <v>407</v>
      </c>
      <c r="C1014" s="451">
        <v>2130</v>
      </c>
      <c r="D1014" s="454">
        <v>756</v>
      </c>
      <c r="E1014" s="457" t="s">
        <v>408</v>
      </c>
      <c r="F1014" s="436" t="s">
        <v>182</v>
      </c>
      <c r="G1014" s="226" t="s">
        <v>27</v>
      </c>
      <c r="H1014" s="13"/>
      <c r="I1014" s="9">
        <f t="shared" ref="I1014:I1025" si="795">H1014-J1014</f>
        <v>0</v>
      </c>
      <c r="J1014" s="10"/>
      <c r="K1014" s="13"/>
      <c r="L1014" s="9">
        <f t="shared" ref="L1014:L1025" si="796">K1014-M1014</f>
        <v>0</v>
      </c>
      <c r="M1014" s="10"/>
      <c r="N1014" s="13"/>
      <c r="O1014" s="9">
        <f t="shared" ref="O1014:O1025" si="797">N1014-P1014</f>
        <v>0</v>
      </c>
      <c r="P1014" s="10"/>
      <c r="Q1014" s="13"/>
      <c r="R1014" s="9">
        <f t="shared" ref="R1014:R1025" si="798">Q1014-S1014</f>
        <v>0</v>
      </c>
      <c r="S1014" s="10"/>
      <c r="T1014" s="13"/>
      <c r="U1014" s="9">
        <f t="shared" ref="U1014:U1025" si="799">T1014-V1014</f>
        <v>0</v>
      </c>
      <c r="V1014" s="10"/>
      <c r="W1014" s="13"/>
      <c r="X1014" s="9">
        <f t="shared" ref="X1014:X1025" si="800">W1014-Y1014</f>
        <v>0</v>
      </c>
      <c r="Y1014" s="257"/>
      <c r="Z1014" s="13"/>
      <c r="AA1014" s="9">
        <f t="shared" ref="AA1014:AA1025" si="801">Z1014-AB1014</f>
        <v>0</v>
      </c>
      <c r="AB1014" s="10"/>
      <c r="AC1014" s="13"/>
      <c r="AD1014" s="9">
        <f t="shared" ref="AD1014:AD1025" si="802">AC1014-AE1014</f>
        <v>0</v>
      </c>
      <c r="AE1014" s="10"/>
      <c r="AF1014" s="13"/>
      <c r="AG1014" s="9">
        <f t="shared" ref="AG1014:AG1025" si="803">AF1014-AH1014</f>
        <v>0</v>
      </c>
      <c r="AH1014" s="10"/>
      <c r="AI1014" s="23"/>
      <c r="AJ1014" s="4" t="s">
        <v>28</v>
      </c>
    </row>
    <row r="1015" spans="1:36" ht="14.45" hidden="1" customHeight="1">
      <c r="A1015" s="437"/>
      <c r="B1015" s="494"/>
      <c r="C1015" s="452"/>
      <c r="D1015" s="455"/>
      <c r="E1015" s="458"/>
      <c r="F1015" s="437"/>
      <c r="G1015" s="227" t="s">
        <v>29</v>
      </c>
      <c r="H1015" s="13"/>
      <c r="I1015" s="11">
        <f t="shared" si="795"/>
        <v>0</v>
      </c>
      <c r="J1015" s="12"/>
      <c r="K1015" s="13"/>
      <c r="L1015" s="11">
        <f t="shared" si="796"/>
        <v>0</v>
      </c>
      <c r="M1015" s="12"/>
      <c r="N1015" s="13"/>
      <c r="O1015" s="11">
        <f t="shared" si="797"/>
        <v>0</v>
      </c>
      <c r="P1015" s="12"/>
      <c r="Q1015" s="13"/>
      <c r="R1015" s="11">
        <f t="shared" si="798"/>
        <v>0</v>
      </c>
      <c r="S1015" s="12"/>
      <c r="T1015" s="13"/>
      <c r="U1015" s="11">
        <f t="shared" si="799"/>
        <v>0</v>
      </c>
      <c r="V1015" s="12"/>
      <c r="W1015" s="13"/>
      <c r="X1015" s="11">
        <f t="shared" si="800"/>
        <v>0</v>
      </c>
      <c r="Y1015" s="258"/>
      <c r="Z1015" s="13"/>
      <c r="AA1015" s="11">
        <f t="shared" si="801"/>
        <v>0</v>
      </c>
      <c r="AB1015" s="12"/>
      <c r="AC1015" s="13"/>
      <c r="AD1015" s="11">
        <f t="shared" si="802"/>
        <v>0</v>
      </c>
      <c r="AE1015" s="12"/>
      <c r="AF1015" s="13"/>
      <c r="AG1015" s="11">
        <f t="shared" si="803"/>
        <v>0</v>
      </c>
      <c r="AH1015" s="12"/>
      <c r="AI1015" s="23"/>
      <c r="AJ1015" s="416" t="e">
        <f>SUM(H1014:H1025,K1014:K1025,N1014:N1025,Q1014:Q1025,T1014:T1025,AI1014:AI1025)+SUM(#REF!,#REF!,#REF!,#REF!,#REF!,#REF!,#REF!,#REF!,#REF!,#REF!,#REF!,#REF!,#REF!,#REF!,#REF!,#REF!,#REF!,#REF!,#REF!,#REF!)</f>
        <v>#REF!</v>
      </c>
    </row>
    <row r="1016" spans="1:36" ht="14.45" hidden="1" customHeight="1">
      <c r="A1016" s="437"/>
      <c r="B1016" s="494"/>
      <c r="C1016" s="452"/>
      <c r="D1016" s="455"/>
      <c r="E1016" s="458"/>
      <c r="F1016" s="437"/>
      <c r="G1016" s="227" t="s">
        <v>30</v>
      </c>
      <c r="H1016" s="13"/>
      <c r="I1016" s="11">
        <f t="shared" si="795"/>
        <v>0</v>
      </c>
      <c r="J1016" s="12"/>
      <c r="K1016" s="13"/>
      <c r="L1016" s="11">
        <f t="shared" si="796"/>
        <v>0</v>
      </c>
      <c r="M1016" s="12"/>
      <c r="N1016" s="13"/>
      <c r="O1016" s="11">
        <f t="shared" si="797"/>
        <v>0</v>
      </c>
      <c r="P1016" s="12"/>
      <c r="Q1016" s="13"/>
      <c r="R1016" s="11">
        <f t="shared" si="798"/>
        <v>0</v>
      </c>
      <c r="S1016" s="12"/>
      <c r="T1016" s="13"/>
      <c r="U1016" s="11">
        <f t="shared" si="799"/>
        <v>0</v>
      </c>
      <c r="V1016" s="12"/>
      <c r="W1016" s="13"/>
      <c r="X1016" s="11">
        <f t="shared" si="800"/>
        <v>0</v>
      </c>
      <c r="Y1016" s="258"/>
      <c r="Z1016" s="13"/>
      <c r="AA1016" s="11">
        <f t="shared" si="801"/>
        <v>0</v>
      </c>
      <c r="AB1016" s="12"/>
      <c r="AC1016" s="13"/>
      <c r="AD1016" s="11">
        <f t="shared" si="802"/>
        <v>0</v>
      </c>
      <c r="AE1016" s="12"/>
      <c r="AF1016" s="13"/>
      <c r="AG1016" s="11">
        <f t="shared" si="803"/>
        <v>0</v>
      </c>
      <c r="AH1016" s="12"/>
      <c r="AI1016" s="23"/>
      <c r="AJ1016" s="417"/>
    </row>
    <row r="1017" spans="1:36" ht="14.45" hidden="1" customHeight="1">
      <c r="A1017" s="437"/>
      <c r="B1017" s="494"/>
      <c r="C1017" s="452"/>
      <c r="D1017" s="455"/>
      <c r="E1017" s="458"/>
      <c r="F1017" s="437"/>
      <c r="G1017" s="227" t="s">
        <v>31</v>
      </c>
      <c r="H1017" s="13"/>
      <c r="I1017" s="11">
        <f t="shared" si="795"/>
        <v>0</v>
      </c>
      <c r="J1017" s="12"/>
      <c r="K1017" s="13"/>
      <c r="L1017" s="11">
        <f t="shared" si="796"/>
        <v>0</v>
      </c>
      <c r="M1017" s="12"/>
      <c r="N1017" s="13"/>
      <c r="O1017" s="11">
        <f t="shared" si="797"/>
        <v>0</v>
      </c>
      <c r="P1017" s="12"/>
      <c r="Q1017" s="13"/>
      <c r="R1017" s="11">
        <f t="shared" si="798"/>
        <v>0</v>
      </c>
      <c r="S1017" s="12"/>
      <c r="T1017" s="13"/>
      <c r="U1017" s="11">
        <f t="shared" si="799"/>
        <v>0</v>
      </c>
      <c r="V1017" s="12"/>
      <c r="W1017" s="13"/>
      <c r="X1017" s="11">
        <f t="shared" si="800"/>
        <v>0</v>
      </c>
      <c r="Y1017" s="258"/>
      <c r="Z1017" s="13"/>
      <c r="AA1017" s="11">
        <f t="shared" si="801"/>
        <v>0</v>
      </c>
      <c r="AB1017" s="12"/>
      <c r="AC1017" s="13"/>
      <c r="AD1017" s="11">
        <f t="shared" si="802"/>
        <v>0</v>
      </c>
      <c r="AE1017" s="12"/>
      <c r="AF1017" s="13"/>
      <c r="AG1017" s="11">
        <f t="shared" si="803"/>
        <v>0</v>
      </c>
      <c r="AH1017" s="12"/>
      <c r="AI1017" s="23"/>
      <c r="AJ1017" s="7" t="s">
        <v>32</v>
      </c>
    </row>
    <row r="1018" spans="1:36" ht="14.45" hidden="1" customHeight="1">
      <c r="A1018" s="437"/>
      <c r="B1018" s="494"/>
      <c r="C1018" s="452"/>
      <c r="D1018" s="455"/>
      <c r="E1018" s="458"/>
      <c r="F1018" s="437"/>
      <c r="G1018" s="227" t="s">
        <v>33</v>
      </c>
      <c r="H1018" s="13"/>
      <c r="I1018" s="11">
        <f t="shared" si="795"/>
        <v>0</v>
      </c>
      <c r="J1018" s="12"/>
      <c r="K1018" s="13"/>
      <c r="L1018" s="11">
        <f t="shared" si="796"/>
        <v>0</v>
      </c>
      <c r="M1018" s="12"/>
      <c r="N1018" s="13"/>
      <c r="O1018" s="11">
        <f t="shared" si="797"/>
        <v>0</v>
      </c>
      <c r="P1018" s="12"/>
      <c r="Q1018" s="13"/>
      <c r="R1018" s="11">
        <f t="shared" si="798"/>
        <v>0</v>
      </c>
      <c r="S1018" s="12"/>
      <c r="T1018" s="13"/>
      <c r="U1018" s="11">
        <f t="shared" si="799"/>
        <v>0</v>
      </c>
      <c r="V1018" s="12"/>
      <c r="W1018" s="13"/>
      <c r="X1018" s="11">
        <f t="shared" si="800"/>
        <v>0</v>
      </c>
      <c r="Y1018" s="258"/>
      <c r="Z1018" s="13"/>
      <c r="AA1018" s="11">
        <f t="shared" si="801"/>
        <v>0</v>
      </c>
      <c r="AB1018" s="12"/>
      <c r="AC1018" s="13"/>
      <c r="AD1018" s="11">
        <f t="shared" si="802"/>
        <v>0</v>
      </c>
      <c r="AE1018" s="12"/>
      <c r="AF1018" s="13"/>
      <c r="AG1018" s="11">
        <f t="shared" si="803"/>
        <v>0</v>
      </c>
      <c r="AH1018" s="12"/>
      <c r="AI1018" s="23"/>
      <c r="AJ1018" s="416">
        <f>SUM(I1014:I1025,L1014:L1025,O1014:O1025,R1014:R1025,U1014:U1025)</f>
        <v>0</v>
      </c>
    </row>
    <row r="1019" spans="1:36" ht="14.45" hidden="1" customHeight="1">
      <c r="A1019" s="437"/>
      <c r="B1019" s="494"/>
      <c r="C1019" s="452"/>
      <c r="D1019" s="455"/>
      <c r="E1019" s="458"/>
      <c r="F1019" s="437"/>
      <c r="G1019" s="227" t="s">
        <v>34</v>
      </c>
      <c r="H1019" s="13"/>
      <c r="I1019" s="11">
        <f t="shared" si="795"/>
        <v>0</v>
      </c>
      <c r="J1019" s="12"/>
      <c r="K1019" s="13"/>
      <c r="L1019" s="11">
        <f t="shared" si="796"/>
        <v>0</v>
      </c>
      <c r="M1019" s="12"/>
      <c r="N1019" s="13"/>
      <c r="O1019" s="11">
        <f t="shared" si="797"/>
        <v>0</v>
      </c>
      <c r="P1019" s="12"/>
      <c r="Q1019" s="13"/>
      <c r="R1019" s="11">
        <f t="shared" si="798"/>
        <v>0</v>
      </c>
      <c r="S1019" s="12"/>
      <c r="T1019" s="13"/>
      <c r="U1019" s="11">
        <f t="shared" si="799"/>
        <v>0</v>
      </c>
      <c r="V1019" s="12"/>
      <c r="W1019" s="13"/>
      <c r="X1019" s="11">
        <f t="shared" si="800"/>
        <v>0</v>
      </c>
      <c r="Y1019" s="258"/>
      <c r="Z1019" s="13"/>
      <c r="AA1019" s="11">
        <f t="shared" si="801"/>
        <v>0</v>
      </c>
      <c r="AB1019" s="12"/>
      <c r="AC1019" s="13"/>
      <c r="AD1019" s="11">
        <f t="shared" si="802"/>
        <v>0</v>
      </c>
      <c r="AE1019" s="12"/>
      <c r="AF1019" s="13"/>
      <c r="AG1019" s="11">
        <f t="shared" si="803"/>
        <v>0</v>
      </c>
      <c r="AH1019" s="12"/>
      <c r="AI1019" s="23"/>
      <c r="AJ1019" s="417"/>
    </row>
    <row r="1020" spans="1:36" ht="14.45" hidden="1" customHeight="1">
      <c r="A1020" s="437"/>
      <c r="B1020" s="494"/>
      <c r="C1020" s="452"/>
      <c r="D1020" s="455"/>
      <c r="E1020" s="458"/>
      <c r="F1020" s="437"/>
      <c r="G1020" s="227" t="s">
        <v>35</v>
      </c>
      <c r="H1020" s="13"/>
      <c r="I1020" s="11">
        <f t="shared" si="795"/>
        <v>0</v>
      </c>
      <c r="J1020" s="12"/>
      <c r="K1020" s="13"/>
      <c r="L1020" s="11">
        <f t="shared" si="796"/>
        <v>0</v>
      </c>
      <c r="M1020" s="12"/>
      <c r="N1020" s="13"/>
      <c r="O1020" s="11">
        <f t="shared" si="797"/>
        <v>0</v>
      </c>
      <c r="P1020" s="12"/>
      <c r="Q1020" s="13"/>
      <c r="R1020" s="11">
        <f t="shared" si="798"/>
        <v>0</v>
      </c>
      <c r="S1020" s="12"/>
      <c r="T1020" s="13"/>
      <c r="U1020" s="11">
        <f t="shared" si="799"/>
        <v>0</v>
      </c>
      <c r="V1020" s="12"/>
      <c r="W1020" s="13"/>
      <c r="X1020" s="11">
        <f t="shared" si="800"/>
        <v>0</v>
      </c>
      <c r="Y1020" s="258"/>
      <c r="Z1020" s="13"/>
      <c r="AA1020" s="11">
        <f t="shared" si="801"/>
        <v>0</v>
      </c>
      <c r="AB1020" s="12"/>
      <c r="AC1020" s="13"/>
      <c r="AD1020" s="11">
        <f t="shared" si="802"/>
        <v>0</v>
      </c>
      <c r="AE1020" s="12"/>
      <c r="AF1020" s="13"/>
      <c r="AG1020" s="11">
        <f t="shared" si="803"/>
        <v>0</v>
      </c>
      <c r="AH1020" s="12"/>
      <c r="AI1020" s="23"/>
      <c r="AJ1020" s="7" t="s">
        <v>36</v>
      </c>
    </row>
    <row r="1021" spans="1:36" ht="14.45" hidden="1" customHeight="1">
      <c r="A1021" s="437"/>
      <c r="B1021" s="494"/>
      <c r="C1021" s="452"/>
      <c r="D1021" s="455"/>
      <c r="E1021" s="458"/>
      <c r="F1021" s="437"/>
      <c r="G1021" s="227" t="s">
        <v>37</v>
      </c>
      <c r="H1021" s="13"/>
      <c r="I1021" s="11">
        <f t="shared" si="795"/>
        <v>0</v>
      </c>
      <c r="J1021" s="12"/>
      <c r="K1021" s="13"/>
      <c r="L1021" s="11">
        <f t="shared" si="796"/>
        <v>0</v>
      </c>
      <c r="M1021" s="12"/>
      <c r="N1021" s="13"/>
      <c r="O1021" s="11">
        <f t="shared" si="797"/>
        <v>0</v>
      </c>
      <c r="P1021" s="12"/>
      <c r="Q1021" s="13"/>
      <c r="R1021" s="11">
        <f t="shared" si="798"/>
        <v>0</v>
      </c>
      <c r="S1021" s="12"/>
      <c r="T1021" s="13"/>
      <c r="U1021" s="11">
        <f t="shared" si="799"/>
        <v>0</v>
      </c>
      <c r="V1021" s="12"/>
      <c r="W1021" s="13"/>
      <c r="X1021" s="11">
        <f t="shared" si="800"/>
        <v>0</v>
      </c>
      <c r="Y1021" s="258"/>
      <c r="Z1021" s="13"/>
      <c r="AA1021" s="11">
        <f t="shared" si="801"/>
        <v>0</v>
      </c>
      <c r="AB1021" s="12"/>
      <c r="AC1021" s="13"/>
      <c r="AD1021" s="11">
        <f t="shared" si="802"/>
        <v>0</v>
      </c>
      <c r="AE1021" s="12"/>
      <c r="AF1021" s="13"/>
      <c r="AG1021" s="11">
        <f t="shared" si="803"/>
        <v>0</v>
      </c>
      <c r="AH1021" s="12"/>
      <c r="AI1021" s="23"/>
      <c r="AJ1021" s="416" t="e">
        <f>SUM(J1014:J1025,M1014:M1025,P1014:P1025,S1014:S1025,V1014:V1025)+SUM(#REF!,#REF!,#REF!,#REF!,#REF!,#REF!,#REF!,#REF!,#REF!,#REF!,#REF!,#REF!,#REF!,#REF!,#REF!,#REF!,#REF!,#REF!)</f>
        <v>#REF!</v>
      </c>
    </row>
    <row r="1022" spans="1:36" ht="14.45" hidden="1" customHeight="1">
      <c r="A1022" s="437"/>
      <c r="B1022" s="494"/>
      <c r="C1022" s="452"/>
      <c r="D1022" s="455"/>
      <c r="E1022" s="458"/>
      <c r="F1022" s="437"/>
      <c r="G1022" s="227" t="s">
        <v>38</v>
      </c>
      <c r="H1022" s="13"/>
      <c r="I1022" s="11">
        <f t="shared" si="795"/>
        <v>0</v>
      </c>
      <c r="J1022" s="12"/>
      <c r="K1022" s="13"/>
      <c r="L1022" s="11">
        <f t="shared" si="796"/>
        <v>0</v>
      </c>
      <c r="M1022" s="12"/>
      <c r="N1022" s="13"/>
      <c r="O1022" s="11">
        <f t="shared" si="797"/>
        <v>0</v>
      </c>
      <c r="P1022" s="12"/>
      <c r="Q1022" s="13"/>
      <c r="R1022" s="11">
        <f t="shared" si="798"/>
        <v>0</v>
      </c>
      <c r="S1022" s="12"/>
      <c r="T1022" s="13"/>
      <c r="U1022" s="11">
        <f t="shared" si="799"/>
        <v>0</v>
      </c>
      <c r="V1022" s="12"/>
      <c r="W1022" s="13"/>
      <c r="X1022" s="11">
        <f t="shared" si="800"/>
        <v>0</v>
      </c>
      <c r="Y1022" s="258"/>
      <c r="Z1022" s="13"/>
      <c r="AA1022" s="11">
        <f t="shared" si="801"/>
        <v>0</v>
      </c>
      <c r="AB1022" s="12"/>
      <c r="AC1022" s="13"/>
      <c r="AD1022" s="11">
        <f t="shared" si="802"/>
        <v>0</v>
      </c>
      <c r="AE1022" s="12"/>
      <c r="AF1022" s="13"/>
      <c r="AG1022" s="11">
        <f t="shared" si="803"/>
        <v>0</v>
      </c>
      <c r="AH1022" s="12"/>
      <c r="AI1022" s="23"/>
      <c r="AJ1022" s="417"/>
    </row>
    <row r="1023" spans="1:36" ht="14.45" hidden="1" customHeight="1">
      <c r="A1023" s="437"/>
      <c r="B1023" s="494"/>
      <c r="C1023" s="452"/>
      <c r="D1023" s="455"/>
      <c r="E1023" s="458"/>
      <c r="F1023" s="437"/>
      <c r="G1023" s="227" t="s">
        <v>39</v>
      </c>
      <c r="H1023" s="13"/>
      <c r="I1023" s="11">
        <f t="shared" si="795"/>
        <v>0</v>
      </c>
      <c r="J1023" s="12"/>
      <c r="K1023" s="13"/>
      <c r="L1023" s="11">
        <f t="shared" si="796"/>
        <v>0</v>
      </c>
      <c r="M1023" s="12"/>
      <c r="N1023" s="13"/>
      <c r="O1023" s="11">
        <f t="shared" si="797"/>
        <v>0</v>
      </c>
      <c r="P1023" s="12"/>
      <c r="Q1023" s="13"/>
      <c r="R1023" s="11">
        <f t="shared" si="798"/>
        <v>0</v>
      </c>
      <c r="S1023" s="12"/>
      <c r="T1023" s="13"/>
      <c r="U1023" s="11">
        <f t="shared" si="799"/>
        <v>0</v>
      </c>
      <c r="V1023" s="12"/>
      <c r="W1023" s="13"/>
      <c r="X1023" s="11">
        <f t="shared" si="800"/>
        <v>0</v>
      </c>
      <c r="Y1023" s="258"/>
      <c r="Z1023" s="13"/>
      <c r="AA1023" s="11">
        <f t="shared" si="801"/>
        <v>0</v>
      </c>
      <c r="AB1023" s="12"/>
      <c r="AC1023" s="13"/>
      <c r="AD1023" s="11">
        <f t="shared" si="802"/>
        <v>0</v>
      </c>
      <c r="AE1023" s="12"/>
      <c r="AF1023" s="13"/>
      <c r="AG1023" s="11">
        <f t="shared" si="803"/>
        <v>0</v>
      </c>
      <c r="AH1023" s="12"/>
      <c r="AI1023" s="23"/>
      <c r="AJ1023" s="7" t="s">
        <v>40</v>
      </c>
    </row>
    <row r="1024" spans="1:36" ht="14.45" hidden="1" customHeight="1">
      <c r="A1024" s="437"/>
      <c r="B1024" s="494"/>
      <c r="C1024" s="452"/>
      <c r="D1024" s="455"/>
      <c r="E1024" s="458"/>
      <c r="F1024" s="437"/>
      <c r="G1024" s="227" t="s">
        <v>41</v>
      </c>
      <c r="H1024" s="13"/>
      <c r="I1024" s="11">
        <f t="shared" si="795"/>
        <v>0</v>
      </c>
      <c r="J1024" s="12"/>
      <c r="K1024" s="13"/>
      <c r="L1024" s="11">
        <f t="shared" si="796"/>
        <v>0</v>
      </c>
      <c r="M1024" s="12"/>
      <c r="N1024" s="13"/>
      <c r="O1024" s="11">
        <f t="shared" si="797"/>
        <v>0</v>
      </c>
      <c r="P1024" s="12"/>
      <c r="Q1024" s="13"/>
      <c r="R1024" s="11">
        <f t="shared" si="798"/>
        <v>0</v>
      </c>
      <c r="S1024" s="12"/>
      <c r="T1024" s="13"/>
      <c r="U1024" s="11">
        <f t="shared" si="799"/>
        <v>0</v>
      </c>
      <c r="V1024" s="12"/>
      <c r="W1024" s="13"/>
      <c r="X1024" s="11">
        <f t="shared" si="800"/>
        <v>0</v>
      </c>
      <c r="Y1024" s="258"/>
      <c r="Z1024" s="13"/>
      <c r="AA1024" s="11">
        <f t="shared" si="801"/>
        <v>0</v>
      </c>
      <c r="AB1024" s="12"/>
      <c r="AC1024" s="13"/>
      <c r="AD1024" s="11">
        <f t="shared" si="802"/>
        <v>0</v>
      </c>
      <c r="AE1024" s="12"/>
      <c r="AF1024" s="13"/>
      <c r="AG1024" s="11">
        <f t="shared" si="803"/>
        <v>0</v>
      </c>
      <c r="AH1024" s="12"/>
      <c r="AI1024" s="23"/>
      <c r="AJ1024" s="418" t="e">
        <f>AJ1021/AJ1015</f>
        <v>#REF!</v>
      </c>
    </row>
    <row r="1025" spans="1:36" ht="15" hidden="1" customHeight="1" thickBot="1">
      <c r="A1025" s="438"/>
      <c r="B1025" s="495"/>
      <c r="C1025" s="453"/>
      <c r="D1025" s="456"/>
      <c r="E1025" s="458"/>
      <c r="F1025" s="437"/>
      <c r="G1025" s="228" t="s">
        <v>42</v>
      </c>
      <c r="H1025" s="26"/>
      <c r="I1025" s="20">
        <f t="shared" si="795"/>
        <v>0</v>
      </c>
      <c r="J1025" s="21"/>
      <c r="K1025" s="26"/>
      <c r="L1025" s="20">
        <f t="shared" si="796"/>
        <v>0</v>
      </c>
      <c r="M1025" s="21"/>
      <c r="N1025" s="26"/>
      <c r="O1025" s="20">
        <f t="shared" si="797"/>
        <v>0</v>
      </c>
      <c r="P1025" s="21"/>
      <c r="Q1025" s="26"/>
      <c r="R1025" s="20">
        <f t="shared" si="798"/>
        <v>0</v>
      </c>
      <c r="S1025" s="21"/>
      <c r="T1025" s="26"/>
      <c r="U1025" s="20">
        <f t="shared" si="799"/>
        <v>0</v>
      </c>
      <c r="V1025" s="21"/>
      <c r="W1025" s="26"/>
      <c r="X1025" s="20">
        <f t="shared" si="800"/>
        <v>0</v>
      </c>
      <c r="Y1025" s="260"/>
      <c r="Z1025" s="26"/>
      <c r="AA1025" s="20">
        <f t="shared" si="801"/>
        <v>0</v>
      </c>
      <c r="AB1025" s="21"/>
      <c r="AC1025" s="26"/>
      <c r="AD1025" s="20">
        <f t="shared" si="802"/>
        <v>0</v>
      </c>
      <c r="AE1025" s="21"/>
      <c r="AF1025" s="26"/>
      <c r="AG1025" s="20">
        <f t="shared" si="803"/>
        <v>0</v>
      </c>
      <c r="AH1025" s="21"/>
      <c r="AI1025" s="189"/>
      <c r="AJ1025" s="447"/>
    </row>
    <row r="1026" spans="1:36" ht="21.75" customHeight="1">
      <c r="E1026" s="28"/>
      <c r="F1026" s="214"/>
      <c r="G1026" s="29" t="s">
        <v>409</v>
      </c>
      <c r="H1026" s="240">
        <f>SUM(H5:H1025)</f>
        <v>16011493</v>
      </c>
      <c r="I1026" s="216">
        <f t="shared" ref="I1026:AI1026" si="804">SUM(I5:I1025)</f>
        <v>-39864</v>
      </c>
      <c r="J1026" s="241">
        <f t="shared" si="804"/>
        <v>16051357</v>
      </c>
      <c r="K1026" s="240">
        <f t="shared" si="804"/>
        <v>10374580</v>
      </c>
      <c r="L1026" s="216">
        <f t="shared" si="804"/>
        <v>319882</v>
      </c>
      <c r="M1026" s="241">
        <f t="shared" si="804"/>
        <v>10054698</v>
      </c>
      <c r="N1026" s="240">
        <f t="shared" si="804"/>
        <v>23734650</v>
      </c>
      <c r="O1026" s="216">
        <f t="shared" si="804"/>
        <v>393080</v>
      </c>
      <c r="P1026" s="241">
        <f t="shared" si="804"/>
        <v>23341570</v>
      </c>
      <c r="Q1026" s="240">
        <f t="shared" si="804"/>
        <v>10533535</v>
      </c>
      <c r="R1026" s="216">
        <f t="shared" si="804"/>
        <v>1013814</v>
      </c>
      <c r="S1026" s="241">
        <f t="shared" si="804"/>
        <v>9519721</v>
      </c>
      <c r="T1026" s="240">
        <f t="shared" si="804"/>
        <v>58522069</v>
      </c>
      <c r="U1026" s="216">
        <f t="shared" si="804"/>
        <v>55888761</v>
      </c>
      <c r="V1026" s="241">
        <f t="shared" si="804"/>
        <v>2633308</v>
      </c>
      <c r="W1026" s="240">
        <f t="shared" si="804"/>
        <v>40368481</v>
      </c>
      <c r="X1026" s="216">
        <f t="shared" si="804"/>
        <v>40368481</v>
      </c>
      <c r="Y1026" s="261">
        <f t="shared" si="804"/>
        <v>0</v>
      </c>
      <c r="Z1026" s="240">
        <f t="shared" si="804"/>
        <v>30018786</v>
      </c>
      <c r="AA1026" s="216">
        <f t="shared" si="804"/>
        <v>30018786</v>
      </c>
      <c r="AB1026" s="241">
        <f t="shared" si="804"/>
        <v>0</v>
      </c>
      <c r="AC1026" s="240">
        <f t="shared" si="804"/>
        <v>10838290</v>
      </c>
      <c r="AD1026" s="216">
        <f t="shared" si="804"/>
        <v>10838290</v>
      </c>
      <c r="AE1026" s="241">
        <f t="shared" si="804"/>
        <v>0</v>
      </c>
      <c r="AF1026" s="240">
        <f t="shared" si="804"/>
        <v>44938236</v>
      </c>
      <c r="AG1026" s="216">
        <f t="shared" si="804"/>
        <v>44938236</v>
      </c>
      <c r="AH1026" s="241">
        <f t="shared" si="804"/>
        <v>0</v>
      </c>
      <c r="AI1026" s="232">
        <f t="shared" si="804"/>
        <v>3157188</v>
      </c>
      <c r="AJ1026" s="217"/>
    </row>
    <row r="1027" spans="1:36" ht="13.5" customHeight="1">
      <c r="E1027" s="30"/>
      <c r="F1027" s="215"/>
      <c r="G1027" s="190"/>
      <c r="H1027" s="242"/>
      <c r="I1027" s="218">
        <f>I1026/H1026</f>
        <v>-2.4897116090298386E-3</v>
      </c>
      <c r="J1027" s="243">
        <f>J1026/H1026</f>
        <v>1.0024897116090299</v>
      </c>
      <c r="K1027" s="242"/>
      <c r="L1027" s="218">
        <f>L1026/K1026</f>
        <v>3.0833248189324289E-2</v>
      </c>
      <c r="M1027" s="243">
        <f>M1026/K1026</f>
        <v>0.96916675181067569</v>
      </c>
      <c r="N1027" s="242"/>
      <c r="O1027" s="218">
        <f>O1026/N1026</f>
        <v>1.6561440762766673E-2</v>
      </c>
      <c r="P1027" s="243">
        <f>P1026/N1026</f>
        <v>0.98343855923723333</v>
      </c>
      <c r="Q1027" s="242"/>
      <c r="R1027" s="218">
        <f>R1026/Q1026</f>
        <v>9.6246321866306037E-2</v>
      </c>
      <c r="S1027" s="243">
        <f>S1026/Q1026</f>
        <v>0.90375367813369401</v>
      </c>
      <c r="T1027" s="242"/>
      <c r="U1027" s="218">
        <f>U1026/T1026</f>
        <v>0.95500316299480115</v>
      </c>
      <c r="V1027" s="243">
        <f>V1026/T1026</f>
        <v>4.4996837005198839E-2</v>
      </c>
      <c r="W1027" s="242"/>
      <c r="X1027" s="218">
        <f>X1026/W1026</f>
        <v>1</v>
      </c>
      <c r="Y1027" s="262">
        <f>Y1026/W1026</f>
        <v>0</v>
      </c>
      <c r="Z1027" s="242"/>
      <c r="AA1027" s="218">
        <f>AA1026/Z1026</f>
        <v>1</v>
      </c>
      <c r="AB1027" s="243">
        <f>AB1026/Z1026</f>
        <v>0</v>
      </c>
      <c r="AC1027" s="242"/>
      <c r="AD1027" s="218">
        <f>AD1026/AC1026</f>
        <v>1</v>
      </c>
      <c r="AE1027" s="243">
        <f>AE1026/AC1026</f>
        <v>0</v>
      </c>
      <c r="AF1027" s="242"/>
      <c r="AG1027" s="218">
        <f>AG1026/AF1026</f>
        <v>1</v>
      </c>
      <c r="AH1027" s="243">
        <f>AH1026/AF1026</f>
        <v>0</v>
      </c>
      <c r="AI1027" s="233"/>
      <c r="AJ1027" s="200"/>
    </row>
    <row r="1028" spans="1:36" ht="13.5" customHeight="1" thickBot="1">
      <c r="E1028" s="30"/>
      <c r="F1028" s="215"/>
      <c r="G1028" s="190"/>
      <c r="H1028" s="242"/>
      <c r="I1028" s="200"/>
      <c r="J1028" s="244"/>
      <c r="K1028" s="242"/>
      <c r="L1028" s="200"/>
      <c r="M1028" s="244"/>
      <c r="N1028" s="242"/>
      <c r="O1028" s="200"/>
      <c r="P1028" s="244"/>
      <c r="Q1028" s="242"/>
      <c r="R1028" s="200"/>
      <c r="S1028" s="244"/>
      <c r="T1028" s="242"/>
      <c r="U1028" s="200"/>
      <c r="V1028" s="244"/>
      <c r="W1028" s="242"/>
      <c r="X1028" s="200"/>
      <c r="Y1028" s="263"/>
      <c r="Z1028" s="242"/>
      <c r="AA1028" s="200"/>
      <c r="AB1028" s="244"/>
      <c r="AC1028" s="242"/>
      <c r="AD1028" s="200"/>
      <c r="AE1028" s="244"/>
      <c r="AF1028" s="242"/>
      <c r="AG1028" s="200"/>
      <c r="AH1028" s="244"/>
      <c r="AI1028" s="233"/>
      <c r="AJ1028" s="200"/>
    </row>
    <row r="1029" spans="1:36" ht="13.5" customHeight="1" thickBot="1">
      <c r="B1029"/>
      <c r="E1029" s="286" t="s">
        <v>410</v>
      </c>
      <c r="F1029" s="469"/>
      <c r="G1029" s="469"/>
      <c r="H1029" s="470" t="s">
        <v>125</v>
      </c>
      <c r="I1029" s="471"/>
      <c r="J1029" s="472"/>
      <c r="K1029" s="470" t="s">
        <v>125</v>
      </c>
      <c r="L1029" s="471"/>
      <c r="M1029" s="472"/>
      <c r="N1029" s="470" t="s">
        <v>126</v>
      </c>
      <c r="O1029" s="471"/>
      <c r="P1029" s="472"/>
      <c r="Q1029" s="473" t="s">
        <v>410</v>
      </c>
      <c r="R1029" s="474"/>
      <c r="S1029" s="475"/>
      <c r="T1029" s="473" t="s">
        <v>410</v>
      </c>
      <c r="U1029" s="474"/>
      <c r="V1029" s="475"/>
      <c r="W1029" s="473" t="s">
        <v>410</v>
      </c>
      <c r="X1029" s="474"/>
      <c r="Y1029" s="483"/>
      <c r="Z1029" s="473" t="s">
        <v>410</v>
      </c>
      <c r="AA1029" s="474"/>
      <c r="AB1029" s="475"/>
      <c r="AC1029" s="473" t="s">
        <v>410</v>
      </c>
      <c r="AD1029" s="474"/>
      <c r="AE1029" s="475"/>
      <c r="AF1029" s="473" t="s">
        <v>410</v>
      </c>
      <c r="AG1029" s="474"/>
      <c r="AH1029" s="475"/>
      <c r="AI1029" s="484" t="s">
        <v>12</v>
      </c>
      <c r="AJ1029" s="471"/>
    </row>
    <row r="1030" spans="1:36" ht="13.5" customHeight="1">
      <c r="B1030"/>
      <c r="E1030" s="466" t="s">
        <v>149</v>
      </c>
      <c r="F1030" s="342"/>
      <c r="G1030" s="342"/>
      <c r="H1030" s="242"/>
      <c r="I1030" s="200"/>
      <c r="J1030" s="245">
        <v>18327117</v>
      </c>
      <c r="K1030" s="242"/>
      <c r="L1030" s="200"/>
      <c r="M1030" s="245">
        <v>18864244</v>
      </c>
      <c r="N1030" s="242"/>
      <c r="O1030" s="200"/>
      <c r="P1030" s="245">
        <v>19919329</v>
      </c>
      <c r="Q1030" s="242"/>
      <c r="R1030" s="200"/>
      <c r="S1030" s="245">
        <v>20678920</v>
      </c>
      <c r="T1030" s="242"/>
      <c r="U1030" s="200"/>
      <c r="V1030" s="245">
        <v>20678920</v>
      </c>
      <c r="W1030" s="242"/>
      <c r="X1030" s="200"/>
      <c r="Y1030" s="264">
        <v>20678920</v>
      </c>
      <c r="Z1030" s="242"/>
      <c r="AA1030" s="200"/>
      <c r="AB1030" s="245">
        <v>20678920</v>
      </c>
      <c r="AC1030" s="242"/>
      <c r="AD1030" s="200"/>
      <c r="AE1030" s="245">
        <v>20678920</v>
      </c>
      <c r="AF1030" s="242"/>
      <c r="AG1030" s="200"/>
      <c r="AH1030" s="245">
        <v>20678920</v>
      </c>
      <c r="AI1030" s="269">
        <f>V1030</f>
        <v>20678920</v>
      </c>
      <c r="AJ1030" s="219" t="s">
        <v>411</v>
      </c>
    </row>
    <row r="1031" spans="1:36" ht="13.5" customHeight="1">
      <c r="B1031"/>
      <c r="E1031" s="461" t="s">
        <v>412</v>
      </c>
      <c r="F1031" s="462"/>
      <c r="G1031" s="462"/>
      <c r="H1031" s="242"/>
      <c r="I1031" s="200"/>
      <c r="J1031" s="245">
        <v>0</v>
      </c>
      <c r="K1031" s="242"/>
      <c r="L1031" s="200"/>
      <c r="M1031" s="245">
        <v>0</v>
      </c>
      <c r="N1031" s="242"/>
      <c r="O1031" s="200"/>
      <c r="P1031" s="245"/>
      <c r="Q1031" s="242"/>
      <c r="R1031" s="200"/>
      <c r="S1031" s="245">
        <v>0</v>
      </c>
      <c r="T1031" s="242"/>
      <c r="U1031" s="200"/>
      <c r="V1031" s="277">
        <f>SUM(V1030*0.2-185025-150000-330000)</f>
        <v>3470759</v>
      </c>
      <c r="W1031" s="242"/>
      <c r="X1031" s="200"/>
      <c r="Y1031" s="264">
        <f>SUM(Y1030*0.2-185025)</f>
        <v>3950759</v>
      </c>
      <c r="Z1031" s="242"/>
      <c r="AA1031" s="200"/>
      <c r="AB1031" s="245">
        <f>SUM(AB1030*0.2)</f>
        <v>4135784</v>
      </c>
      <c r="AC1031" s="242"/>
      <c r="AD1031" s="200"/>
      <c r="AE1031" s="245">
        <f>SUM(AE1030*0.2)</f>
        <v>4135784</v>
      </c>
      <c r="AF1031" s="242"/>
      <c r="AG1031" s="200"/>
      <c r="AH1031" s="245">
        <f>SUM(AH1030*0.2)</f>
        <v>4135784</v>
      </c>
      <c r="AI1031" s="270">
        <f>SUM(AI1030*0.2)</f>
        <v>4135784</v>
      </c>
      <c r="AJ1031" s="219" t="s">
        <v>413</v>
      </c>
    </row>
    <row r="1032" spans="1:36" ht="13.5" customHeight="1" thickBot="1">
      <c r="B1032"/>
      <c r="E1032" s="467" t="s">
        <v>414</v>
      </c>
      <c r="F1032" s="468"/>
      <c r="G1032" s="468"/>
      <c r="H1032" s="242"/>
      <c r="I1032" s="200"/>
      <c r="J1032" s="245">
        <f>SUM(J1030:J1031)</f>
        <v>18327117</v>
      </c>
      <c r="K1032" s="242"/>
      <c r="L1032" s="200"/>
      <c r="M1032" s="245">
        <f>SUM(M1030:M1031)</f>
        <v>18864244</v>
      </c>
      <c r="N1032" s="242"/>
      <c r="O1032" s="200"/>
      <c r="P1032" s="245">
        <f>SUM(P1030:P1031)</f>
        <v>19919329</v>
      </c>
      <c r="Q1032" s="242"/>
      <c r="R1032" s="200"/>
      <c r="S1032" s="245">
        <f>SUM(S1030-S1031)</f>
        <v>20678920</v>
      </c>
      <c r="T1032" s="242"/>
      <c r="U1032" s="200"/>
      <c r="V1032" s="245">
        <f>SUM(V1030*0.8)</f>
        <v>16543136</v>
      </c>
      <c r="W1032" s="242"/>
      <c r="X1032" s="200"/>
      <c r="Y1032" s="264">
        <f>SUM(Y1030*0.8)</f>
        <v>16543136</v>
      </c>
      <c r="Z1032" s="242"/>
      <c r="AA1032" s="200"/>
      <c r="AB1032" s="245">
        <f>SUM(AB1030*0.8)</f>
        <v>16543136</v>
      </c>
      <c r="AC1032" s="242"/>
      <c r="AD1032" s="200"/>
      <c r="AE1032" s="245">
        <f>SUM(AE1030*0.8)</f>
        <v>16543136</v>
      </c>
      <c r="AF1032" s="242"/>
      <c r="AG1032" s="200"/>
      <c r="AH1032" s="245">
        <f>SUM(AH1030*0.8)</f>
        <v>16543136</v>
      </c>
      <c r="AI1032" s="269">
        <f>SUM(AI1030*0.8)</f>
        <v>16543136</v>
      </c>
      <c r="AJ1032" s="219" t="s">
        <v>415</v>
      </c>
    </row>
    <row r="1033" spans="1:36" ht="13.5" customHeight="1" thickBot="1">
      <c r="B1033"/>
      <c r="E1033" s="289" t="s">
        <v>138</v>
      </c>
      <c r="F1033" s="485"/>
      <c r="G1033" s="485"/>
      <c r="H1033" s="477" t="s">
        <v>138</v>
      </c>
      <c r="I1033" s="478"/>
      <c r="J1033" s="479"/>
      <c r="K1033" s="477" t="s">
        <v>138</v>
      </c>
      <c r="L1033" s="478"/>
      <c r="M1033" s="479"/>
      <c r="N1033" s="477" t="s">
        <v>138</v>
      </c>
      <c r="O1033" s="478"/>
      <c r="P1033" s="479"/>
      <c r="Q1033" s="477" t="s">
        <v>138</v>
      </c>
      <c r="R1033" s="478"/>
      <c r="S1033" s="479"/>
      <c r="T1033" s="477" t="s">
        <v>138</v>
      </c>
      <c r="U1033" s="478"/>
      <c r="V1033" s="479"/>
      <c r="W1033" s="477" t="s">
        <v>138</v>
      </c>
      <c r="X1033" s="478"/>
      <c r="Y1033" s="480"/>
      <c r="Z1033" s="477" t="s">
        <v>138</v>
      </c>
      <c r="AA1033" s="478"/>
      <c r="AB1033" s="479"/>
      <c r="AC1033" s="477" t="s">
        <v>138</v>
      </c>
      <c r="AD1033" s="478"/>
      <c r="AE1033" s="479"/>
      <c r="AF1033" s="477" t="s">
        <v>138</v>
      </c>
      <c r="AG1033" s="478"/>
      <c r="AH1033" s="479"/>
      <c r="AI1033" s="481" t="s">
        <v>139</v>
      </c>
      <c r="AJ1033" s="482"/>
    </row>
    <row r="1034" spans="1:36" ht="13.5" customHeight="1">
      <c r="B1034"/>
      <c r="E1034" s="466" t="s">
        <v>416</v>
      </c>
      <c r="F1034" s="342"/>
      <c r="G1034" s="342"/>
      <c r="H1034" s="242"/>
      <c r="I1034" s="200"/>
      <c r="J1034" s="245">
        <f>G1034</f>
        <v>0</v>
      </c>
      <c r="K1034" s="242"/>
      <c r="L1034" s="200"/>
      <c r="M1034" s="245">
        <v>40290997</v>
      </c>
      <c r="N1034" s="242"/>
      <c r="O1034" s="200"/>
      <c r="P1034" s="245">
        <f>M1039</f>
        <v>48780661</v>
      </c>
      <c r="Q1034" s="242"/>
      <c r="R1034" s="200"/>
      <c r="S1034" s="245">
        <v>91404999</v>
      </c>
      <c r="T1034" s="242"/>
      <c r="U1034" s="200"/>
      <c r="V1034" s="245">
        <f>S1039</f>
        <v>101550384</v>
      </c>
      <c r="W1034" s="242"/>
      <c r="X1034" s="200"/>
      <c r="Y1034" s="264">
        <f>V1039</f>
        <v>59571451</v>
      </c>
      <c r="Z1034" s="242"/>
      <c r="AA1034" s="200"/>
      <c r="AB1034" s="245">
        <f>Y1039</f>
        <v>35746106</v>
      </c>
      <c r="AC1034" s="242"/>
      <c r="AD1034" s="200"/>
      <c r="AE1034" s="245">
        <f>AB1039</f>
        <v>22270456</v>
      </c>
      <c r="AF1034" s="242"/>
      <c r="AG1034" s="200"/>
      <c r="AH1034" s="245">
        <f>AE1039</f>
        <v>27975302</v>
      </c>
      <c r="AI1034" s="269"/>
      <c r="AJ1034" s="200"/>
    </row>
    <row r="1035" spans="1:36" ht="13.5" customHeight="1">
      <c r="B1035"/>
      <c r="C1035" s="38"/>
      <c r="E1035" s="461" t="s">
        <v>417</v>
      </c>
      <c r="F1035" s="462"/>
      <c r="G1035" s="462"/>
      <c r="H1035" s="242"/>
      <c r="I1035" s="200"/>
      <c r="J1035" s="245">
        <f>J1032</f>
        <v>18327117</v>
      </c>
      <c r="K1035" s="242"/>
      <c r="L1035" s="200"/>
      <c r="M1035" s="245">
        <f>M1032</f>
        <v>18864244</v>
      </c>
      <c r="N1035" s="242"/>
      <c r="O1035" s="200"/>
      <c r="P1035" s="245">
        <f>P1032</f>
        <v>19919329</v>
      </c>
      <c r="Q1035" s="242"/>
      <c r="R1035" s="200"/>
      <c r="S1035" s="245">
        <f>S1032</f>
        <v>20678920</v>
      </c>
      <c r="T1035" s="242"/>
      <c r="U1035" s="200"/>
      <c r="V1035" s="245">
        <f>V1032</f>
        <v>16543136</v>
      </c>
      <c r="W1035" s="242"/>
      <c r="X1035" s="200"/>
      <c r="Y1035" s="264">
        <f>Y1032</f>
        <v>16543136</v>
      </c>
      <c r="Z1035" s="242"/>
      <c r="AA1035" s="200"/>
      <c r="AB1035" s="245">
        <f>AB1032</f>
        <v>16543136</v>
      </c>
      <c r="AC1035" s="242"/>
      <c r="AD1035" s="200"/>
      <c r="AE1035" s="245">
        <f>AE1032</f>
        <v>16543136</v>
      </c>
      <c r="AF1035" s="242"/>
      <c r="AG1035" s="200"/>
      <c r="AH1035" s="245">
        <f>AH1032</f>
        <v>16543136</v>
      </c>
      <c r="AI1035" s="233"/>
      <c r="AJ1035" s="200"/>
    </row>
    <row r="1036" spans="1:36">
      <c r="B1036"/>
      <c r="E1036" s="461" t="s">
        <v>418</v>
      </c>
      <c r="F1036" s="462"/>
      <c r="G1036" s="462"/>
      <c r="H1036" s="242"/>
      <c r="I1036" s="200"/>
      <c r="J1036" s="246">
        <f>SUM(J1034:J1035)</f>
        <v>18327117</v>
      </c>
      <c r="K1036" s="242"/>
      <c r="L1036" s="200"/>
      <c r="M1036" s="246">
        <f>SUM(M1034:M1035)</f>
        <v>59155241</v>
      </c>
      <c r="N1036" s="242"/>
      <c r="O1036" s="200"/>
      <c r="P1036" s="246">
        <f>SUM(P1034:P1035)</f>
        <v>68699990</v>
      </c>
      <c r="Q1036" s="242"/>
      <c r="R1036" s="200"/>
      <c r="S1036" s="246">
        <f>SUM(S1034:S1035)</f>
        <v>112083919</v>
      </c>
      <c r="T1036" s="242"/>
      <c r="U1036" s="200"/>
      <c r="V1036" s="246">
        <f>SUM(V1034:V1035)</f>
        <v>118093520</v>
      </c>
      <c r="W1036" s="242"/>
      <c r="X1036" s="200"/>
      <c r="Y1036" s="265">
        <f>SUM(Y1034:Y1035)</f>
        <v>76114587</v>
      </c>
      <c r="Z1036" s="242"/>
      <c r="AA1036" s="200"/>
      <c r="AB1036" s="246">
        <f>SUM(AB1034:AB1035)</f>
        <v>52289242</v>
      </c>
      <c r="AC1036" s="242"/>
      <c r="AD1036" s="200"/>
      <c r="AE1036" s="246">
        <f>SUM(AE1034:AE1035)</f>
        <v>38813592</v>
      </c>
      <c r="AF1036" s="242"/>
      <c r="AG1036" s="200"/>
      <c r="AH1036" s="246">
        <f>SUM(AH1034:AH1035)</f>
        <v>44518438</v>
      </c>
      <c r="AI1036" s="269">
        <f>AI1032</f>
        <v>16543136</v>
      </c>
      <c r="AJ1036" s="200" t="s">
        <v>141</v>
      </c>
    </row>
    <row r="1037" spans="1:36">
      <c r="B1037"/>
      <c r="E1037" s="461" t="s">
        <v>142</v>
      </c>
      <c r="F1037" s="462"/>
      <c r="G1037" s="462"/>
      <c r="H1037" s="242"/>
      <c r="I1037" s="200"/>
      <c r="J1037" s="245">
        <f>I1026*-1</f>
        <v>39864</v>
      </c>
      <c r="K1037" s="242"/>
      <c r="L1037" s="200"/>
      <c r="M1037" s="245">
        <f>L1026*-1</f>
        <v>-319882</v>
      </c>
      <c r="N1037" s="242"/>
      <c r="O1037" s="200"/>
      <c r="P1037" s="245">
        <f>O1026*-1</f>
        <v>-393080</v>
      </c>
      <c r="Q1037" s="242"/>
      <c r="R1037" s="200"/>
      <c r="S1037" s="245">
        <f>R1026*-1</f>
        <v>-1013814</v>
      </c>
      <c r="T1037" s="242"/>
      <c r="U1037" s="200"/>
      <c r="V1037" s="245">
        <f>U1026*-1</f>
        <v>-55888761</v>
      </c>
      <c r="W1037" s="242"/>
      <c r="X1037" s="200"/>
      <c r="Y1037" s="264">
        <f>X1026*-1</f>
        <v>-40368481</v>
      </c>
      <c r="Z1037" s="242"/>
      <c r="AA1037" s="200"/>
      <c r="AB1037" s="245">
        <f>AA1026*-1</f>
        <v>-30018786</v>
      </c>
      <c r="AC1037" s="242"/>
      <c r="AD1037" s="200"/>
      <c r="AE1037" s="245">
        <f>AD1026*-1</f>
        <v>-10838290</v>
      </c>
      <c r="AF1037" s="242"/>
      <c r="AG1037" s="200"/>
      <c r="AH1037" s="245">
        <f>AG1026*-1</f>
        <v>-44938236</v>
      </c>
      <c r="AI1037" s="271">
        <f>AI1026*-1</f>
        <v>-3157188</v>
      </c>
      <c r="AJ1037" s="220" t="s">
        <v>143</v>
      </c>
    </row>
    <row r="1038" spans="1:36" ht="15.75" thickBot="1">
      <c r="B1038"/>
      <c r="E1038" s="463" t="s">
        <v>144</v>
      </c>
      <c r="F1038" s="343"/>
      <c r="G1038" s="343"/>
      <c r="H1038" s="242"/>
      <c r="I1038" s="200"/>
      <c r="J1038" s="245">
        <f>J1026*-1</f>
        <v>-16051357</v>
      </c>
      <c r="K1038" s="242"/>
      <c r="L1038" s="200"/>
      <c r="M1038" s="245">
        <f>M1026*-1</f>
        <v>-10054698</v>
      </c>
      <c r="N1038" s="242"/>
      <c r="O1038" s="200"/>
      <c r="P1038" s="245">
        <f>P1026*-1</f>
        <v>-23341570</v>
      </c>
      <c r="Q1038" s="242"/>
      <c r="R1038" s="200"/>
      <c r="S1038" s="245">
        <f>S1026*-1</f>
        <v>-9519721</v>
      </c>
      <c r="T1038" s="242"/>
      <c r="U1038" s="200"/>
      <c r="V1038" s="245">
        <f>V1026*-1</f>
        <v>-2633308</v>
      </c>
      <c r="W1038" s="252"/>
      <c r="X1038" s="253"/>
      <c r="Y1038" s="266">
        <f>Y1026*-1</f>
        <v>0</v>
      </c>
      <c r="Z1038" s="242"/>
      <c r="AA1038" s="200"/>
      <c r="AB1038" s="245">
        <f>AB1026*-1</f>
        <v>0</v>
      </c>
      <c r="AC1038" s="242"/>
      <c r="AD1038" s="200"/>
      <c r="AE1038" s="245">
        <f>AE1026*-1</f>
        <v>0</v>
      </c>
      <c r="AF1038" s="242"/>
      <c r="AG1038" s="200"/>
      <c r="AH1038" s="245">
        <f>AH1026*-1</f>
        <v>0</v>
      </c>
      <c r="AI1038" s="233"/>
      <c r="AJ1038" s="200"/>
    </row>
    <row r="1039" spans="1:36" ht="13.5" customHeight="1" thickTop="1" thickBot="1">
      <c r="B1039"/>
      <c r="E1039" s="464" t="s">
        <v>419</v>
      </c>
      <c r="F1039" s="465"/>
      <c r="G1039" s="465"/>
      <c r="H1039" s="247"/>
      <c r="I1039" s="248"/>
      <c r="J1039" s="249">
        <f>SUM(J1036:J1038)</f>
        <v>2315624</v>
      </c>
      <c r="K1039" s="247"/>
      <c r="L1039" s="248"/>
      <c r="M1039" s="249">
        <f>SUM(M1036:M1038)</f>
        <v>48780661</v>
      </c>
      <c r="N1039" s="247"/>
      <c r="O1039" s="248"/>
      <c r="P1039" s="249">
        <v>90581847</v>
      </c>
      <c r="Q1039" s="247"/>
      <c r="R1039" s="248"/>
      <c r="S1039" s="249">
        <f>SUM(S1036:S1038)</f>
        <v>101550384</v>
      </c>
      <c r="T1039" s="247"/>
      <c r="U1039" s="248"/>
      <c r="V1039" s="249">
        <f>SUM(V1036:V1038)</f>
        <v>59571451</v>
      </c>
      <c r="W1039" s="250"/>
      <c r="X1039" s="251"/>
      <c r="Y1039" s="267">
        <f>SUM(Y1036:Y1038)</f>
        <v>35746106</v>
      </c>
      <c r="Z1039" s="247"/>
      <c r="AA1039" s="248"/>
      <c r="AB1039" s="249">
        <f>SUM(AB1036:AB1038)</f>
        <v>22270456</v>
      </c>
      <c r="AC1039" s="247"/>
      <c r="AD1039" s="248"/>
      <c r="AE1039" s="249">
        <f>SUM(AE1036:AE1038)</f>
        <v>27975302</v>
      </c>
      <c r="AF1039" s="247"/>
      <c r="AG1039" s="248"/>
      <c r="AH1039" s="249">
        <f>SUM(AH1036:AH1038)</f>
        <v>-419798</v>
      </c>
      <c r="AI1039" s="272">
        <f>SUM(AI1036:AI1037)</f>
        <v>13385948</v>
      </c>
      <c r="AJ1039" s="221" t="s">
        <v>146</v>
      </c>
    </row>
  </sheetData>
  <sheetProtection selectLockedCells="1"/>
  <mergeCells count="3837">
    <mergeCell ref="B961:B969"/>
    <mergeCell ref="B170:B171"/>
    <mergeCell ref="B172:B180"/>
    <mergeCell ref="B970:B971"/>
    <mergeCell ref="B972:B983"/>
    <mergeCell ref="B984:B985"/>
    <mergeCell ref="B986:B997"/>
    <mergeCell ref="B998:B999"/>
    <mergeCell ref="B1000:B1011"/>
    <mergeCell ref="B1012:B1013"/>
    <mergeCell ref="B1014:B1025"/>
    <mergeCell ref="B915:B916"/>
    <mergeCell ref="B917:B925"/>
    <mergeCell ref="B628:B629"/>
    <mergeCell ref="B630:B638"/>
    <mergeCell ref="B617:B618"/>
    <mergeCell ref="B481:B489"/>
    <mergeCell ref="B810:B811"/>
    <mergeCell ref="B812:B820"/>
    <mergeCell ref="B821:B822"/>
    <mergeCell ref="B823:B831"/>
    <mergeCell ref="B832:B833"/>
    <mergeCell ref="B834:B842"/>
    <mergeCell ref="B843:B844"/>
    <mergeCell ref="B845:B856"/>
    <mergeCell ref="B490:B491"/>
    <mergeCell ref="B882:B883"/>
    <mergeCell ref="B884:B892"/>
    <mergeCell ref="B893:B894"/>
    <mergeCell ref="B895:B903"/>
    <mergeCell ref="B639:B640"/>
    <mergeCell ref="B641:B649"/>
    <mergeCell ref="B553:B561"/>
    <mergeCell ref="B562:B563"/>
    <mergeCell ref="B564:B572"/>
    <mergeCell ref="B573:B574"/>
    <mergeCell ref="B575:B583"/>
    <mergeCell ref="B584:B585"/>
    <mergeCell ref="B586:B594"/>
    <mergeCell ref="B595:B596"/>
    <mergeCell ref="B597:B605"/>
    <mergeCell ref="B606:B607"/>
    <mergeCell ref="B608:B616"/>
    <mergeCell ref="B432:B433"/>
    <mergeCell ref="B434:B442"/>
    <mergeCell ref="B443:B444"/>
    <mergeCell ref="B445:B456"/>
    <mergeCell ref="B457:B458"/>
    <mergeCell ref="B459:B467"/>
    <mergeCell ref="B468:B469"/>
    <mergeCell ref="B470:B478"/>
    <mergeCell ref="B479:B480"/>
    <mergeCell ref="B492:B500"/>
    <mergeCell ref="B501:B502"/>
    <mergeCell ref="B503:B511"/>
    <mergeCell ref="B512:B513"/>
    <mergeCell ref="B514:B522"/>
    <mergeCell ref="B49:B50"/>
    <mergeCell ref="B51:B59"/>
    <mergeCell ref="B871:B872"/>
    <mergeCell ref="B873:B881"/>
    <mergeCell ref="B62:B70"/>
    <mergeCell ref="B71:B72"/>
    <mergeCell ref="B73:B81"/>
    <mergeCell ref="B776:B787"/>
    <mergeCell ref="B788:B789"/>
    <mergeCell ref="B790:B798"/>
    <mergeCell ref="B799:B800"/>
    <mergeCell ref="B801:B809"/>
    <mergeCell ref="B349:B350"/>
    <mergeCell ref="B351:B359"/>
    <mergeCell ref="B360:B361"/>
    <mergeCell ref="B362:B370"/>
    <mergeCell ref="B371:B372"/>
    <mergeCell ref="B373:B381"/>
    <mergeCell ref="B727:B728"/>
    <mergeCell ref="B729:B740"/>
    <mergeCell ref="B261:B262"/>
    <mergeCell ref="B263:B271"/>
    <mergeCell ref="B272:B273"/>
    <mergeCell ref="B274:B282"/>
    <mergeCell ref="B283:B284"/>
    <mergeCell ref="B285:B293"/>
    <mergeCell ref="B294:B295"/>
    <mergeCell ref="B296:B304"/>
    <mergeCell ref="B752:B753"/>
    <mergeCell ref="B754:B762"/>
    <mergeCell ref="B82:B83"/>
    <mergeCell ref="B84:B92"/>
    <mergeCell ref="B117:B125"/>
    <mergeCell ref="B126:B127"/>
    <mergeCell ref="B128:B136"/>
    <mergeCell ref="B137:B138"/>
    <mergeCell ref="B674:B682"/>
    <mergeCell ref="B650:B651"/>
    <mergeCell ref="B652:B660"/>
    <mergeCell ref="B316:B317"/>
    <mergeCell ref="B318:B326"/>
    <mergeCell ref="B327:B328"/>
    <mergeCell ref="B329:B337"/>
    <mergeCell ref="B338:B339"/>
    <mergeCell ref="B340:B348"/>
    <mergeCell ref="B683:B684"/>
    <mergeCell ref="B685:B693"/>
    <mergeCell ref="B619:B627"/>
    <mergeCell ref="B718:B726"/>
    <mergeCell ref="B672:B673"/>
    <mergeCell ref="B181:B182"/>
    <mergeCell ref="B183:B191"/>
    <mergeCell ref="B192:B193"/>
    <mergeCell ref="B194:B202"/>
    <mergeCell ref="B203:B204"/>
    <mergeCell ref="B205:B213"/>
    <mergeCell ref="B523:B524"/>
    <mergeCell ref="B525:B536"/>
    <mergeCell ref="B382:B383"/>
    <mergeCell ref="B384:B392"/>
    <mergeCell ref="B393:B394"/>
    <mergeCell ref="B537:B538"/>
    <mergeCell ref="B539:B550"/>
    <mergeCell ref="B551:B552"/>
    <mergeCell ref="B5:B6"/>
    <mergeCell ref="B7:B15"/>
    <mergeCell ref="B741:B742"/>
    <mergeCell ref="B743:B751"/>
    <mergeCell ref="B104:B105"/>
    <mergeCell ref="B106:B114"/>
    <mergeCell ref="B60:B61"/>
    <mergeCell ref="B93:B94"/>
    <mergeCell ref="B95:B103"/>
    <mergeCell ref="B27:B28"/>
    <mergeCell ref="B16:B17"/>
    <mergeCell ref="B18:B26"/>
    <mergeCell ref="B214:B215"/>
    <mergeCell ref="B216:B227"/>
    <mergeCell ref="B228:B229"/>
    <mergeCell ref="B230:B238"/>
    <mergeCell ref="B661:B662"/>
    <mergeCell ref="B663:B671"/>
    <mergeCell ref="B139:B147"/>
    <mergeCell ref="B148:B149"/>
    <mergeCell ref="B150:B158"/>
    <mergeCell ref="B159:B160"/>
    <mergeCell ref="B161:B169"/>
    <mergeCell ref="B407:B408"/>
    <mergeCell ref="B409:B420"/>
    <mergeCell ref="B421:B422"/>
    <mergeCell ref="B423:B431"/>
    <mergeCell ref="B29:B37"/>
    <mergeCell ref="B38:B39"/>
    <mergeCell ref="B40:B48"/>
    <mergeCell ref="B305:B306"/>
    <mergeCell ref="B115:B116"/>
    <mergeCell ref="B939:B947"/>
    <mergeCell ref="B239:B240"/>
    <mergeCell ref="B241:B249"/>
    <mergeCell ref="B250:B251"/>
    <mergeCell ref="B252:B260"/>
    <mergeCell ref="A939:A947"/>
    <mergeCell ref="C939:C947"/>
    <mergeCell ref="D939:D947"/>
    <mergeCell ref="E939:E947"/>
    <mergeCell ref="F939:F947"/>
    <mergeCell ref="T937:T938"/>
    <mergeCell ref="U937:U938"/>
    <mergeCell ref="V937:V938"/>
    <mergeCell ref="A296:A304"/>
    <mergeCell ref="C296:C304"/>
    <mergeCell ref="D296:D304"/>
    <mergeCell ref="E296:E304"/>
    <mergeCell ref="F296:F304"/>
    <mergeCell ref="A294:A295"/>
    <mergeCell ref="C294:C295"/>
    <mergeCell ref="D294:D295"/>
    <mergeCell ref="E294:E295"/>
    <mergeCell ref="F294:F295"/>
    <mergeCell ref="G294:G295"/>
    <mergeCell ref="A338:A339"/>
    <mergeCell ref="C338:C339"/>
    <mergeCell ref="D338:D339"/>
    <mergeCell ref="E338:E339"/>
    <mergeCell ref="B395:B406"/>
    <mergeCell ref="B763:B764"/>
    <mergeCell ref="B765:B773"/>
    <mergeCell ref="B857:B858"/>
    <mergeCell ref="M705:M706"/>
    <mergeCell ref="N705:N706"/>
    <mergeCell ref="O705:O706"/>
    <mergeCell ref="P705:P706"/>
    <mergeCell ref="A705:A706"/>
    <mergeCell ref="C705:C706"/>
    <mergeCell ref="D705:D706"/>
    <mergeCell ref="E705:E706"/>
    <mergeCell ref="F705:F706"/>
    <mergeCell ref="G705:G706"/>
    <mergeCell ref="X937:X938"/>
    <mergeCell ref="D915:D916"/>
    <mergeCell ref="E915:E916"/>
    <mergeCell ref="F915:F916"/>
    <mergeCell ref="G915:G916"/>
    <mergeCell ref="P904:P905"/>
    <mergeCell ref="Q904:Q905"/>
    <mergeCell ref="R904:R905"/>
    <mergeCell ref="S904:S905"/>
    <mergeCell ref="H904:H905"/>
    <mergeCell ref="I904:I905"/>
    <mergeCell ref="J904:J905"/>
    <mergeCell ref="K904:K905"/>
    <mergeCell ref="L904:L905"/>
    <mergeCell ref="M904:M905"/>
    <mergeCell ref="A904:A905"/>
    <mergeCell ref="B926:B927"/>
    <mergeCell ref="B928:B936"/>
    <mergeCell ref="B937:B938"/>
    <mergeCell ref="B859:B870"/>
    <mergeCell ref="B904:B905"/>
    <mergeCell ref="B906:B914"/>
    <mergeCell ref="Y937:Y938"/>
    <mergeCell ref="Z937:Z938"/>
    <mergeCell ref="AA937:AA938"/>
    <mergeCell ref="AB937:AB938"/>
    <mergeCell ref="AC937:AC938"/>
    <mergeCell ref="AD937:AD938"/>
    <mergeCell ref="AE937:AE938"/>
    <mergeCell ref="AF937:AF938"/>
    <mergeCell ref="AG937:AG938"/>
    <mergeCell ref="AH937:AH938"/>
    <mergeCell ref="AI937:AI938"/>
    <mergeCell ref="AJ937:AJ938"/>
    <mergeCell ref="H937:H938"/>
    <mergeCell ref="I937:I938"/>
    <mergeCell ref="J937:J938"/>
    <mergeCell ref="K937:K938"/>
    <mergeCell ref="L937:L938"/>
    <mergeCell ref="M937:M938"/>
    <mergeCell ref="N937:N938"/>
    <mergeCell ref="O937:O938"/>
    <mergeCell ref="P937:P938"/>
    <mergeCell ref="Q937:Q938"/>
    <mergeCell ref="R937:R938"/>
    <mergeCell ref="S937:S938"/>
    <mergeCell ref="W937:W938"/>
    <mergeCell ref="AH705:AH706"/>
    <mergeCell ref="AI705:AI706"/>
    <mergeCell ref="AJ705:AJ706"/>
    <mergeCell ref="A707:A715"/>
    <mergeCell ref="C707:C715"/>
    <mergeCell ref="D707:D715"/>
    <mergeCell ref="E707:E715"/>
    <mergeCell ref="F707:F715"/>
    <mergeCell ref="A937:A938"/>
    <mergeCell ref="C937:C938"/>
    <mergeCell ref="D937:D938"/>
    <mergeCell ref="E937:E938"/>
    <mergeCell ref="F937:F938"/>
    <mergeCell ref="G937:G938"/>
    <mergeCell ref="Q705:Q706"/>
    <mergeCell ref="R705:R706"/>
    <mergeCell ref="S705:S706"/>
    <mergeCell ref="T705:T706"/>
    <mergeCell ref="U705:U706"/>
    <mergeCell ref="V705:V706"/>
    <mergeCell ref="W705:W706"/>
    <mergeCell ref="X705:X706"/>
    <mergeCell ref="Y705:Y706"/>
    <mergeCell ref="Z705:Z706"/>
    <mergeCell ref="AA705:AA706"/>
    <mergeCell ref="AB705:AB706"/>
    <mergeCell ref="AC705:AC706"/>
    <mergeCell ref="AD705:AD706"/>
    <mergeCell ref="AE705:AE706"/>
    <mergeCell ref="AF705:AF706"/>
    <mergeCell ref="AG705:AG706"/>
    <mergeCell ref="AJ915:AJ916"/>
    <mergeCell ref="T1033:V1033"/>
    <mergeCell ref="W1033:Y1033"/>
    <mergeCell ref="Z1033:AB1033"/>
    <mergeCell ref="AC1033:AE1033"/>
    <mergeCell ref="AF1033:AH1033"/>
    <mergeCell ref="AI1033:AJ1033"/>
    <mergeCell ref="W1029:Y1029"/>
    <mergeCell ref="Z1029:AB1029"/>
    <mergeCell ref="AC1029:AE1029"/>
    <mergeCell ref="AF1029:AH1029"/>
    <mergeCell ref="AI1029:AJ1029"/>
    <mergeCell ref="E1033:G1033"/>
    <mergeCell ref="H1033:J1033"/>
    <mergeCell ref="K1033:M1033"/>
    <mergeCell ref="N1033:P1033"/>
    <mergeCell ref="Q1033:S1033"/>
    <mergeCell ref="E1034:G1034"/>
    <mergeCell ref="E1035:G1035"/>
    <mergeCell ref="E1036:G1036"/>
    <mergeCell ref="E1037:G1037"/>
    <mergeCell ref="E1038:G1038"/>
    <mergeCell ref="E1039:G1039"/>
    <mergeCell ref="E1030:G1030"/>
    <mergeCell ref="E1031:G1031"/>
    <mergeCell ref="E1032:G1032"/>
    <mergeCell ref="E1029:G1029"/>
    <mergeCell ref="H1029:J1029"/>
    <mergeCell ref="K1029:M1029"/>
    <mergeCell ref="N1029:P1029"/>
    <mergeCell ref="Q1029:S1029"/>
    <mergeCell ref="T1029:V1029"/>
    <mergeCell ref="AF915:AF916"/>
    <mergeCell ref="AG915:AG916"/>
    <mergeCell ref="AH915:AH916"/>
    <mergeCell ref="Y1012:Y1013"/>
    <mergeCell ref="N1012:N1013"/>
    <mergeCell ref="O1012:O1013"/>
    <mergeCell ref="P1012:P1013"/>
    <mergeCell ref="Q1012:Q1013"/>
    <mergeCell ref="R1012:R1013"/>
    <mergeCell ref="S1012:S1013"/>
    <mergeCell ref="H1012:H1013"/>
    <mergeCell ref="I1012:I1013"/>
    <mergeCell ref="J1012:J1013"/>
    <mergeCell ref="K1012:K1013"/>
    <mergeCell ref="L1012:L1013"/>
    <mergeCell ref="M1012:M1013"/>
    <mergeCell ref="N998:N999"/>
    <mergeCell ref="O998:O999"/>
    <mergeCell ref="AI915:AI916"/>
    <mergeCell ref="A917:A925"/>
    <mergeCell ref="C917:C925"/>
    <mergeCell ref="D917:D925"/>
    <mergeCell ref="E917:E925"/>
    <mergeCell ref="F917:F925"/>
    <mergeCell ref="Z915:Z916"/>
    <mergeCell ref="AA915:AA916"/>
    <mergeCell ref="AB915:AB916"/>
    <mergeCell ref="AC915:AC916"/>
    <mergeCell ref="AD915:AD916"/>
    <mergeCell ref="AE915:AE916"/>
    <mergeCell ref="T915:T916"/>
    <mergeCell ref="U915:U916"/>
    <mergeCell ref="V915:V916"/>
    <mergeCell ref="W915:W916"/>
    <mergeCell ref="X915:X916"/>
    <mergeCell ref="Y915:Y916"/>
    <mergeCell ref="N915:N916"/>
    <mergeCell ref="O915:O916"/>
    <mergeCell ref="P915:P916"/>
    <mergeCell ref="Q915:Q916"/>
    <mergeCell ref="R915:R916"/>
    <mergeCell ref="S915:S916"/>
    <mergeCell ref="H915:H916"/>
    <mergeCell ref="I915:I916"/>
    <mergeCell ref="J915:J916"/>
    <mergeCell ref="K915:K916"/>
    <mergeCell ref="L915:L916"/>
    <mergeCell ref="M915:M916"/>
    <mergeCell ref="A915:A916"/>
    <mergeCell ref="C915:C916"/>
    <mergeCell ref="AJ1012:AJ1013"/>
    <mergeCell ref="AF27:AF28"/>
    <mergeCell ref="AG27:AG28"/>
    <mergeCell ref="AH27:AH28"/>
    <mergeCell ref="AI27:AI28"/>
    <mergeCell ref="AJ27:AJ28"/>
    <mergeCell ref="A29:A37"/>
    <mergeCell ref="C29:C37"/>
    <mergeCell ref="D29:D37"/>
    <mergeCell ref="E29:E37"/>
    <mergeCell ref="F29:F37"/>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27:A28"/>
    <mergeCell ref="C27:C28"/>
    <mergeCell ref="D27:D28"/>
    <mergeCell ref="E27:E28"/>
    <mergeCell ref="F27:F28"/>
    <mergeCell ref="G27:G28"/>
    <mergeCell ref="AF294:AF295"/>
    <mergeCell ref="AG294:AG295"/>
    <mergeCell ref="AH294:AH295"/>
    <mergeCell ref="AI294:AI295"/>
    <mergeCell ref="R192:R193"/>
    <mergeCell ref="S192:S193"/>
    <mergeCell ref="H192:H193"/>
    <mergeCell ref="I192:I193"/>
    <mergeCell ref="J192:J193"/>
    <mergeCell ref="K192:K193"/>
    <mergeCell ref="L192:L193"/>
    <mergeCell ref="M192:M193"/>
    <mergeCell ref="A192:A193"/>
    <mergeCell ref="C192:C193"/>
    <mergeCell ref="D192:D193"/>
    <mergeCell ref="E192:E193"/>
    <mergeCell ref="F192:F193"/>
    <mergeCell ref="G192:G193"/>
    <mergeCell ref="O71:O72"/>
    <mergeCell ref="Z294:Z295"/>
    <mergeCell ref="AA294:AA295"/>
    <mergeCell ref="AB294:AB295"/>
    <mergeCell ref="AC294:AC295"/>
    <mergeCell ref="AD294:AD295"/>
    <mergeCell ref="AE294:AE295"/>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AF305:AF306"/>
    <mergeCell ref="AG305:AG306"/>
    <mergeCell ref="AH305:AH306"/>
    <mergeCell ref="AI305:AI306"/>
    <mergeCell ref="AJ305:AJ306"/>
    <mergeCell ref="A307:A315"/>
    <mergeCell ref="C307:C315"/>
    <mergeCell ref="D307:D315"/>
    <mergeCell ref="E307:E315"/>
    <mergeCell ref="F307:F315"/>
    <mergeCell ref="Z305:Z306"/>
    <mergeCell ref="AA305:AA306"/>
    <mergeCell ref="AB305:AB306"/>
    <mergeCell ref="AC305:AC306"/>
    <mergeCell ref="AD305:AD306"/>
    <mergeCell ref="AE305:AE306"/>
    <mergeCell ref="T305:T306"/>
    <mergeCell ref="U305:U306"/>
    <mergeCell ref="V305:V306"/>
    <mergeCell ref="W305:W306"/>
    <mergeCell ref="X305:X306"/>
    <mergeCell ref="Y305:Y306"/>
    <mergeCell ref="N305:N306"/>
    <mergeCell ref="O305:O306"/>
    <mergeCell ref="P305:P306"/>
    <mergeCell ref="B307:B315"/>
    <mergeCell ref="AJ294:AJ295"/>
    <mergeCell ref="Q305:Q306"/>
    <mergeCell ref="R305:R306"/>
    <mergeCell ref="S305:S306"/>
    <mergeCell ref="H305:H306"/>
    <mergeCell ref="I305:I306"/>
    <mergeCell ref="J305:J306"/>
    <mergeCell ref="K305:K306"/>
    <mergeCell ref="L305:L306"/>
    <mergeCell ref="M305:M306"/>
    <mergeCell ref="A305:A306"/>
    <mergeCell ref="C305:C306"/>
    <mergeCell ref="D305:D306"/>
    <mergeCell ref="E305:E306"/>
    <mergeCell ref="F305:F306"/>
    <mergeCell ref="G305:G306"/>
    <mergeCell ref="AJ970:AJ971"/>
    <mergeCell ref="AF338:AF339"/>
    <mergeCell ref="AG338:AG339"/>
    <mergeCell ref="AH338:AH339"/>
    <mergeCell ref="AI338:AI339"/>
    <mergeCell ref="AJ338:AJ339"/>
    <mergeCell ref="A340:A348"/>
    <mergeCell ref="C340:C348"/>
    <mergeCell ref="D340:D348"/>
    <mergeCell ref="E340:E348"/>
    <mergeCell ref="F340:F348"/>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39"/>
    <mergeCell ref="O338:O339"/>
    <mergeCell ref="P338:P339"/>
    <mergeCell ref="Q338:Q339"/>
    <mergeCell ref="R338:R339"/>
    <mergeCell ref="S338:S339"/>
    <mergeCell ref="H338:H339"/>
    <mergeCell ref="I338:I339"/>
    <mergeCell ref="J338:J339"/>
    <mergeCell ref="K338:K339"/>
    <mergeCell ref="L338:L339"/>
    <mergeCell ref="M338:M339"/>
    <mergeCell ref="F338:F339"/>
    <mergeCell ref="G338:G339"/>
    <mergeCell ref="AF5:AF6"/>
    <mergeCell ref="AG5:AG6"/>
    <mergeCell ref="AH5:AH6"/>
    <mergeCell ref="AI5:AI6"/>
    <mergeCell ref="AJ5:AJ6"/>
    <mergeCell ref="A7:A15"/>
    <mergeCell ref="C7:C15"/>
    <mergeCell ref="D7:D15"/>
    <mergeCell ref="E7:E15"/>
    <mergeCell ref="F7:F15"/>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A5:A6"/>
    <mergeCell ref="C5:C6"/>
    <mergeCell ref="D5:D6"/>
    <mergeCell ref="E5:E6"/>
    <mergeCell ref="F5:F6"/>
    <mergeCell ref="G5:G6"/>
    <mergeCell ref="AJ959:AJ960"/>
    <mergeCell ref="AF490:AF491"/>
    <mergeCell ref="AG490:AG491"/>
    <mergeCell ref="AH490:AH491"/>
    <mergeCell ref="AI490:AI491"/>
    <mergeCell ref="AJ490:AJ491"/>
    <mergeCell ref="A492:A500"/>
    <mergeCell ref="C492:C500"/>
    <mergeCell ref="D492:D500"/>
    <mergeCell ref="E492:E500"/>
    <mergeCell ref="F492:F500"/>
    <mergeCell ref="Z490:Z491"/>
    <mergeCell ref="AA490:AA491"/>
    <mergeCell ref="AB490:AB491"/>
    <mergeCell ref="AC490:AC491"/>
    <mergeCell ref="AD490:AD491"/>
    <mergeCell ref="AE490:AE491"/>
    <mergeCell ref="T490:T491"/>
    <mergeCell ref="U490:U491"/>
    <mergeCell ref="V490:V491"/>
    <mergeCell ref="W490:W491"/>
    <mergeCell ref="X490:X491"/>
    <mergeCell ref="Y490:Y491"/>
    <mergeCell ref="N490:N491"/>
    <mergeCell ref="O490:O491"/>
    <mergeCell ref="P490:P491"/>
    <mergeCell ref="Q490:Q491"/>
    <mergeCell ref="R490:R491"/>
    <mergeCell ref="S490:S491"/>
    <mergeCell ref="H490:H491"/>
    <mergeCell ref="I490:I491"/>
    <mergeCell ref="J490:J491"/>
    <mergeCell ref="K490:K491"/>
    <mergeCell ref="L490:L491"/>
    <mergeCell ref="M490:M491"/>
    <mergeCell ref="A490:A491"/>
    <mergeCell ref="C490:C491"/>
    <mergeCell ref="D490:D491"/>
    <mergeCell ref="E490:E491"/>
    <mergeCell ref="F490:F491"/>
    <mergeCell ref="G490:G491"/>
    <mergeCell ref="AF192:AF193"/>
    <mergeCell ref="AG192:AG193"/>
    <mergeCell ref="AH192:AH193"/>
    <mergeCell ref="AI192:AI193"/>
    <mergeCell ref="AJ192:AJ193"/>
    <mergeCell ref="A194:A202"/>
    <mergeCell ref="C194:C202"/>
    <mergeCell ref="D194:D202"/>
    <mergeCell ref="E194:E202"/>
    <mergeCell ref="F194:F202"/>
    <mergeCell ref="Z192:Z193"/>
    <mergeCell ref="AA192:AA193"/>
    <mergeCell ref="AB192:AB193"/>
    <mergeCell ref="AC192:AC193"/>
    <mergeCell ref="AD192:AD193"/>
    <mergeCell ref="AE192:AE193"/>
    <mergeCell ref="T192:T193"/>
    <mergeCell ref="U192:U193"/>
    <mergeCell ref="V192:V193"/>
    <mergeCell ref="W192:W193"/>
    <mergeCell ref="X192:X193"/>
    <mergeCell ref="Y192:Y193"/>
    <mergeCell ref="N192:N193"/>
    <mergeCell ref="O192:O193"/>
    <mergeCell ref="P192:P193"/>
    <mergeCell ref="Q192:Q193"/>
    <mergeCell ref="AJ82:AJ83"/>
    <mergeCell ref="AF650:AF651"/>
    <mergeCell ref="AG650:AG651"/>
    <mergeCell ref="AH650:AH651"/>
    <mergeCell ref="AI650:AI651"/>
    <mergeCell ref="AJ650:AJ651"/>
    <mergeCell ref="A652:A660"/>
    <mergeCell ref="C652:C660"/>
    <mergeCell ref="D652:D660"/>
    <mergeCell ref="E652:E660"/>
    <mergeCell ref="F652:F660"/>
    <mergeCell ref="Z650:Z651"/>
    <mergeCell ref="AA650:AA651"/>
    <mergeCell ref="AB650:AB651"/>
    <mergeCell ref="AC650:AC651"/>
    <mergeCell ref="AD650:AD651"/>
    <mergeCell ref="AE650:AE651"/>
    <mergeCell ref="T650:T651"/>
    <mergeCell ref="U650:U651"/>
    <mergeCell ref="V650:V651"/>
    <mergeCell ref="W650:W651"/>
    <mergeCell ref="X650:X651"/>
    <mergeCell ref="Y650:Y651"/>
    <mergeCell ref="N650:N651"/>
    <mergeCell ref="O650:O651"/>
    <mergeCell ref="P650:P651"/>
    <mergeCell ref="Q650:Q651"/>
    <mergeCell ref="R650:R651"/>
    <mergeCell ref="S650:S651"/>
    <mergeCell ref="H650:H651"/>
    <mergeCell ref="I650:I651"/>
    <mergeCell ref="J650:J651"/>
    <mergeCell ref="K650:K651"/>
    <mergeCell ref="L650:L651"/>
    <mergeCell ref="M650:M651"/>
    <mergeCell ref="A650:A651"/>
    <mergeCell ref="C650:C651"/>
    <mergeCell ref="D650:D651"/>
    <mergeCell ref="E650:E651"/>
    <mergeCell ref="F650:F651"/>
    <mergeCell ref="G650:G651"/>
    <mergeCell ref="AF71:AF72"/>
    <mergeCell ref="AG71:AG72"/>
    <mergeCell ref="AH71:AH72"/>
    <mergeCell ref="AI71:AI72"/>
    <mergeCell ref="AJ71:AJ72"/>
    <mergeCell ref="A73:A81"/>
    <mergeCell ref="C73:C81"/>
    <mergeCell ref="D73:D81"/>
    <mergeCell ref="E73:E81"/>
    <mergeCell ref="F73:F81"/>
    <mergeCell ref="Z71:Z72"/>
    <mergeCell ref="AA71:AA72"/>
    <mergeCell ref="AB71:AB72"/>
    <mergeCell ref="AC71:AC72"/>
    <mergeCell ref="AD71:AD72"/>
    <mergeCell ref="AE71:AE72"/>
    <mergeCell ref="T71:T72"/>
    <mergeCell ref="U71:U72"/>
    <mergeCell ref="V71:V72"/>
    <mergeCell ref="W71:W72"/>
    <mergeCell ref="X71:X72"/>
    <mergeCell ref="Y71:Y72"/>
    <mergeCell ref="N71:N72"/>
    <mergeCell ref="P71:P72"/>
    <mergeCell ref="Q71:Q72"/>
    <mergeCell ref="R71:R72"/>
    <mergeCell ref="S71:S72"/>
    <mergeCell ref="H71:H72"/>
    <mergeCell ref="I71:I72"/>
    <mergeCell ref="J71:J72"/>
    <mergeCell ref="K71:K72"/>
    <mergeCell ref="L71:L72"/>
    <mergeCell ref="M71:M72"/>
    <mergeCell ref="A71:A72"/>
    <mergeCell ref="C71:C72"/>
    <mergeCell ref="D71:D72"/>
    <mergeCell ref="E71:E72"/>
    <mergeCell ref="F71:F72"/>
    <mergeCell ref="G71:G72"/>
    <mergeCell ref="AJ639:AJ640"/>
    <mergeCell ref="AF170:AF171"/>
    <mergeCell ref="AG170:AG171"/>
    <mergeCell ref="AH170:AH171"/>
    <mergeCell ref="AI170:AI171"/>
    <mergeCell ref="AJ170:AJ171"/>
    <mergeCell ref="A172:A180"/>
    <mergeCell ref="C172:C180"/>
    <mergeCell ref="D172:D180"/>
    <mergeCell ref="E172:E180"/>
    <mergeCell ref="F172:F180"/>
    <mergeCell ref="Z170:Z171"/>
    <mergeCell ref="AA170:AA171"/>
    <mergeCell ref="AB170:AB171"/>
    <mergeCell ref="AC170:AC171"/>
    <mergeCell ref="AD170:AD171"/>
    <mergeCell ref="AF60:AF61"/>
    <mergeCell ref="AG60:AG61"/>
    <mergeCell ref="AH60:AH61"/>
    <mergeCell ref="AI60:AI61"/>
    <mergeCell ref="AJ60:AJ61"/>
    <mergeCell ref="A62:A70"/>
    <mergeCell ref="C62:C70"/>
    <mergeCell ref="D62:D70"/>
    <mergeCell ref="E62:E70"/>
    <mergeCell ref="F62:F70"/>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AJ1015:AJ1016"/>
    <mergeCell ref="AJ1018:AJ1019"/>
    <mergeCell ref="AJ1021:AJ1022"/>
    <mergeCell ref="AJ1024:AJ1025"/>
    <mergeCell ref="A60:A61"/>
    <mergeCell ref="C60:C61"/>
    <mergeCell ref="D60:D61"/>
    <mergeCell ref="E60:E61"/>
    <mergeCell ref="F60:F61"/>
    <mergeCell ref="G60:G61"/>
    <mergeCell ref="AF1012:AF1013"/>
    <mergeCell ref="AG1012:AG1013"/>
    <mergeCell ref="AH1012:AH1013"/>
    <mergeCell ref="AI1012:AI1013"/>
    <mergeCell ref="A1014:A1025"/>
    <mergeCell ref="C1014:C1025"/>
    <mergeCell ref="D1014:D1025"/>
    <mergeCell ref="E1014:E1025"/>
    <mergeCell ref="F1014:F1025"/>
    <mergeCell ref="Z1012:Z1013"/>
    <mergeCell ref="AA1012:AA1013"/>
    <mergeCell ref="AB1012:AB1013"/>
    <mergeCell ref="AC1012:AC1013"/>
    <mergeCell ref="AD1012:AD1013"/>
    <mergeCell ref="AE1012:AE1013"/>
    <mergeCell ref="T1012:T1013"/>
    <mergeCell ref="U1012:U1013"/>
    <mergeCell ref="V1012:V1013"/>
    <mergeCell ref="W1012:W1013"/>
    <mergeCell ref="X1012:X1013"/>
    <mergeCell ref="AJ1001:AJ1002"/>
    <mergeCell ref="AJ1004:AJ1005"/>
    <mergeCell ref="AJ1007:AJ1008"/>
    <mergeCell ref="AJ1010:AJ1011"/>
    <mergeCell ref="A1012:A1013"/>
    <mergeCell ref="C1012:C1013"/>
    <mergeCell ref="D1012:D1013"/>
    <mergeCell ref="E1012:E1013"/>
    <mergeCell ref="F1012:F1013"/>
    <mergeCell ref="G1012:G1013"/>
    <mergeCell ref="AJ882:AJ883"/>
    <mergeCell ref="AF998:AF999"/>
    <mergeCell ref="AG998:AG999"/>
    <mergeCell ref="AH998:AH999"/>
    <mergeCell ref="AI998:AI999"/>
    <mergeCell ref="A1000:A1011"/>
    <mergeCell ref="C1000:C1011"/>
    <mergeCell ref="D1000:D1011"/>
    <mergeCell ref="E1000:E1011"/>
    <mergeCell ref="F1000:F1011"/>
    <mergeCell ref="Z998:Z999"/>
    <mergeCell ref="AA998:AA999"/>
    <mergeCell ref="AB998:AB999"/>
    <mergeCell ref="AC998:AC999"/>
    <mergeCell ref="AD998:AD999"/>
    <mergeCell ref="AE998:AE999"/>
    <mergeCell ref="T998:T999"/>
    <mergeCell ref="U998:U999"/>
    <mergeCell ref="V998:V999"/>
    <mergeCell ref="W998:W999"/>
    <mergeCell ref="X998:X999"/>
    <mergeCell ref="Y998:Y999"/>
    <mergeCell ref="P998:P999"/>
    <mergeCell ref="Q998:Q999"/>
    <mergeCell ref="R998:R999"/>
    <mergeCell ref="S998:S999"/>
    <mergeCell ref="H998:H999"/>
    <mergeCell ref="I998:I999"/>
    <mergeCell ref="J998:J999"/>
    <mergeCell ref="K998:K999"/>
    <mergeCell ref="L998:L999"/>
    <mergeCell ref="M998:M999"/>
    <mergeCell ref="AJ987:AJ988"/>
    <mergeCell ref="AJ990:AJ991"/>
    <mergeCell ref="AJ993:AJ994"/>
    <mergeCell ref="AJ996:AJ997"/>
    <mergeCell ref="A998:A999"/>
    <mergeCell ref="C998:C999"/>
    <mergeCell ref="D998:D999"/>
    <mergeCell ref="E998:E999"/>
    <mergeCell ref="F998:F999"/>
    <mergeCell ref="G998:G999"/>
    <mergeCell ref="AJ998:AJ999"/>
    <mergeCell ref="AF984:AF985"/>
    <mergeCell ref="AG984:AG985"/>
    <mergeCell ref="AH984:AH985"/>
    <mergeCell ref="AI984:AI985"/>
    <mergeCell ref="AJ984:AJ985"/>
    <mergeCell ref="A986:A997"/>
    <mergeCell ref="C986:C997"/>
    <mergeCell ref="D986:D997"/>
    <mergeCell ref="E986:E997"/>
    <mergeCell ref="F986:F997"/>
    <mergeCell ref="Z984:Z985"/>
    <mergeCell ref="AA984:AA985"/>
    <mergeCell ref="AB984:AB985"/>
    <mergeCell ref="AC984:AC985"/>
    <mergeCell ref="AD984:AD985"/>
    <mergeCell ref="AE984:AE985"/>
    <mergeCell ref="T984:T985"/>
    <mergeCell ref="U984:U985"/>
    <mergeCell ref="V984:V985"/>
    <mergeCell ref="W984:W985"/>
    <mergeCell ref="X984:X985"/>
    <mergeCell ref="Y984:Y985"/>
    <mergeCell ref="N984:N985"/>
    <mergeCell ref="O984:O985"/>
    <mergeCell ref="P984:P985"/>
    <mergeCell ref="Q984:Q985"/>
    <mergeCell ref="R984:R985"/>
    <mergeCell ref="S984:S985"/>
    <mergeCell ref="H984:H985"/>
    <mergeCell ref="I984:I985"/>
    <mergeCell ref="J984:J985"/>
    <mergeCell ref="K984:K985"/>
    <mergeCell ref="L984:L985"/>
    <mergeCell ref="M984:M985"/>
    <mergeCell ref="AJ973:AJ974"/>
    <mergeCell ref="AJ976:AJ977"/>
    <mergeCell ref="AJ979:AJ980"/>
    <mergeCell ref="AJ982:AJ983"/>
    <mergeCell ref="A984:A985"/>
    <mergeCell ref="C984:C985"/>
    <mergeCell ref="D984:D985"/>
    <mergeCell ref="E984:E985"/>
    <mergeCell ref="F984:F985"/>
    <mergeCell ref="G984:G985"/>
    <mergeCell ref="AJ49:AJ50"/>
    <mergeCell ref="AF970:AF971"/>
    <mergeCell ref="AG970:AG971"/>
    <mergeCell ref="AH970:AH971"/>
    <mergeCell ref="AI970:AI971"/>
    <mergeCell ref="A972:A983"/>
    <mergeCell ref="C972:C983"/>
    <mergeCell ref="D972:D983"/>
    <mergeCell ref="E972:E983"/>
    <mergeCell ref="F972:F983"/>
    <mergeCell ref="Z970:Z971"/>
    <mergeCell ref="AA970:AA971"/>
    <mergeCell ref="AB970:AB971"/>
    <mergeCell ref="AC970:AC971"/>
    <mergeCell ref="AD970:AD971"/>
    <mergeCell ref="AE970:AE971"/>
    <mergeCell ref="T970:T971"/>
    <mergeCell ref="U970:U971"/>
    <mergeCell ref="V970:V971"/>
    <mergeCell ref="W970:W971"/>
    <mergeCell ref="X970:X971"/>
    <mergeCell ref="Y970:Y971"/>
    <mergeCell ref="N970:N971"/>
    <mergeCell ref="O970:O971"/>
    <mergeCell ref="P970:P971"/>
    <mergeCell ref="Q970:Q971"/>
    <mergeCell ref="R970:R971"/>
    <mergeCell ref="S970:S971"/>
    <mergeCell ref="H970:H971"/>
    <mergeCell ref="I970:I971"/>
    <mergeCell ref="J970:J971"/>
    <mergeCell ref="K970:K971"/>
    <mergeCell ref="L970:L971"/>
    <mergeCell ref="M970:M971"/>
    <mergeCell ref="A970:A971"/>
    <mergeCell ref="C970:C971"/>
    <mergeCell ref="D970:D971"/>
    <mergeCell ref="E970:E971"/>
    <mergeCell ref="F970:F971"/>
    <mergeCell ref="G970:G971"/>
    <mergeCell ref="AE170:AE171"/>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A170:A171"/>
    <mergeCell ref="C170:C171"/>
    <mergeCell ref="D170:D171"/>
    <mergeCell ref="E170:E171"/>
    <mergeCell ref="F170:F171"/>
    <mergeCell ref="G170:G171"/>
    <mergeCell ref="AJ617:AJ618"/>
    <mergeCell ref="AF959:AF960"/>
    <mergeCell ref="AG959:AG960"/>
    <mergeCell ref="AH959:AH960"/>
    <mergeCell ref="AI959:AI960"/>
    <mergeCell ref="A961:A969"/>
    <mergeCell ref="C961:C969"/>
    <mergeCell ref="D961:D969"/>
    <mergeCell ref="E961:E969"/>
    <mergeCell ref="F961:F969"/>
    <mergeCell ref="Z959:Z960"/>
    <mergeCell ref="AA959:AA960"/>
    <mergeCell ref="AB959:AB960"/>
    <mergeCell ref="AC959:AC960"/>
    <mergeCell ref="AD959:AD960"/>
    <mergeCell ref="AE959:AE960"/>
    <mergeCell ref="T959:T960"/>
    <mergeCell ref="U959:U960"/>
    <mergeCell ref="V959:V960"/>
    <mergeCell ref="W959:W960"/>
    <mergeCell ref="X959:X960"/>
    <mergeCell ref="Y959:Y960"/>
    <mergeCell ref="N959:N960"/>
    <mergeCell ref="O959:O960"/>
    <mergeCell ref="P959:P960"/>
    <mergeCell ref="Q959:Q960"/>
    <mergeCell ref="R959:R960"/>
    <mergeCell ref="S959:S960"/>
    <mergeCell ref="H959:H960"/>
    <mergeCell ref="I959:I960"/>
    <mergeCell ref="J959:J960"/>
    <mergeCell ref="K959:K960"/>
    <mergeCell ref="L959:L960"/>
    <mergeCell ref="M959:M960"/>
    <mergeCell ref="A959:A960"/>
    <mergeCell ref="C959:C960"/>
    <mergeCell ref="D959:D960"/>
    <mergeCell ref="E959:E960"/>
    <mergeCell ref="F959:F960"/>
    <mergeCell ref="G959:G960"/>
    <mergeCell ref="AF948:AF949"/>
    <mergeCell ref="AG948:AG949"/>
    <mergeCell ref="AH948:AH949"/>
    <mergeCell ref="C948:C949"/>
    <mergeCell ref="D948:D949"/>
    <mergeCell ref="E948:E949"/>
    <mergeCell ref="F948:F949"/>
    <mergeCell ref="G948:G949"/>
    <mergeCell ref="B948:B949"/>
    <mergeCell ref="B950:B958"/>
    <mergeCell ref="B959:B960"/>
    <mergeCell ref="AI948:AI949"/>
    <mergeCell ref="AJ948:AJ949"/>
    <mergeCell ref="A950:A958"/>
    <mergeCell ref="C950:C958"/>
    <mergeCell ref="D950:D958"/>
    <mergeCell ref="E950:E958"/>
    <mergeCell ref="F950:F958"/>
    <mergeCell ref="Z948:Z949"/>
    <mergeCell ref="AA948:AA949"/>
    <mergeCell ref="AB948:AB949"/>
    <mergeCell ref="AC948:AC949"/>
    <mergeCell ref="AD948:AD949"/>
    <mergeCell ref="AE948:AE949"/>
    <mergeCell ref="T948:T949"/>
    <mergeCell ref="U948:U949"/>
    <mergeCell ref="V948:V949"/>
    <mergeCell ref="W948:W949"/>
    <mergeCell ref="X948:X949"/>
    <mergeCell ref="Y948:Y949"/>
    <mergeCell ref="N948:N949"/>
    <mergeCell ref="O948:O949"/>
    <mergeCell ref="P948:P949"/>
    <mergeCell ref="Q948:Q949"/>
    <mergeCell ref="R948:R949"/>
    <mergeCell ref="S948:S949"/>
    <mergeCell ref="H948:H949"/>
    <mergeCell ref="I948:I949"/>
    <mergeCell ref="J948:J949"/>
    <mergeCell ref="K948:K949"/>
    <mergeCell ref="L948:L949"/>
    <mergeCell ref="M948:M949"/>
    <mergeCell ref="A948:A949"/>
    <mergeCell ref="AJ606:AJ607"/>
    <mergeCell ref="AH82:AH83"/>
    <mergeCell ref="AI82:AI83"/>
    <mergeCell ref="A84:A92"/>
    <mergeCell ref="C84:C92"/>
    <mergeCell ref="D84:D92"/>
    <mergeCell ref="E84:E92"/>
    <mergeCell ref="F84:F92"/>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J82:J83"/>
    <mergeCell ref="AF82:AF83"/>
    <mergeCell ref="AG82:AG83"/>
    <mergeCell ref="A82:A83"/>
    <mergeCell ref="C82:C83"/>
    <mergeCell ref="D82:D83"/>
    <mergeCell ref="E82:E83"/>
    <mergeCell ref="F82:F83"/>
    <mergeCell ref="G82:G83"/>
    <mergeCell ref="P82:P83"/>
    <mergeCell ref="Q82:Q83"/>
    <mergeCell ref="R82:R83"/>
    <mergeCell ref="S82:S83"/>
    <mergeCell ref="H82:H83"/>
    <mergeCell ref="I82:I83"/>
    <mergeCell ref="K82:K83"/>
    <mergeCell ref="L82:L83"/>
    <mergeCell ref="M82:M83"/>
    <mergeCell ref="AF904:AF905"/>
    <mergeCell ref="AG904:AG905"/>
    <mergeCell ref="AH904:AH905"/>
    <mergeCell ref="AI904:AI905"/>
    <mergeCell ref="AJ904:AJ905"/>
    <mergeCell ref="A906:A914"/>
    <mergeCell ref="C906:C914"/>
    <mergeCell ref="D906:D914"/>
    <mergeCell ref="E906:E914"/>
    <mergeCell ref="F906:F914"/>
    <mergeCell ref="Z904:Z905"/>
    <mergeCell ref="AA904:AA905"/>
    <mergeCell ref="AB904:AB905"/>
    <mergeCell ref="AC904:AC905"/>
    <mergeCell ref="AD904:AD905"/>
    <mergeCell ref="AE904:AE905"/>
    <mergeCell ref="T904:T905"/>
    <mergeCell ref="U904:U905"/>
    <mergeCell ref="V904:V905"/>
    <mergeCell ref="W904:W905"/>
    <mergeCell ref="X904:X905"/>
    <mergeCell ref="Y904:Y905"/>
    <mergeCell ref="N904:N905"/>
    <mergeCell ref="O904:O905"/>
    <mergeCell ref="C904:C905"/>
    <mergeCell ref="D904:D905"/>
    <mergeCell ref="E904:E905"/>
    <mergeCell ref="F904:F905"/>
    <mergeCell ref="G904:G905"/>
    <mergeCell ref="AF639:AF640"/>
    <mergeCell ref="A639:A640"/>
    <mergeCell ref="C639:C640"/>
    <mergeCell ref="D639:D640"/>
    <mergeCell ref="E639:E640"/>
    <mergeCell ref="F639:F640"/>
    <mergeCell ref="G639:G640"/>
    <mergeCell ref="K893:K894"/>
    <mergeCell ref="L893:L894"/>
    <mergeCell ref="M893:M894"/>
    <mergeCell ref="A893:A894"/>
    <mergeCell ref="C893:C894"/>
    <mergeCell ref="D893:D894"/>
    <mergeCell ref="E893:E894"/>
    <mergeCell ref="F893:F894"/>
    <mergeCell ref="G893:G894"/>
    <mergeCell ref="AF882:AF883"/>
    <mergeCell ref="A882:A883"/>
    <mergeCell ref="C882:C883"/>
    <mergeCell ref="D882:D883"/>
    <mergeCell ref="E882:E883"/>
    <mergeCell ref="F882:F883"/>
    <mergeCell ref="G882:G883"/>
    <mergeCell ref="K871:K872"/>
    <mergeCell ref="L871:L872"/>
    <mergeCell ref="M871:M872"/>
    <mergeCell ref="A871:A872"/>
    <mergeCell ref="AG639:AG640"/>
    <mergeCell ref="AH639:AH640"/>
    <mergeCell ref="AI639:AI640"/>
    <mergeCell ref="A641:A649"/>
    <mergeCell ref="C641:C649"/>
    <mergeCell ref="D641:D649"/>
    <mergeCell ref="E641:E649"/>
    <mergeCell ref="F641:F649"/>
    <mergeCell ref="Z639:Z640"/>
    <mergeCell ref="AA639:AA640"/>
    <mergeCell ref="AB639:AB640"/>
    <mergeCell ref="AC639:AC640"/>
    <mergeCell ref="AD639:AD640"/>
    <mergeCell ref="AE639:AE640"/>
    <mergeCell ref="T639:T640"/>
    <mergeCell ref="U639:U640"/>
    <mergeCell ref="V639:V640"/>
    <mergeCell ref="W639:W640"/>
    <mergeCell ref="X639:X640"/>
    <mergeCell ref="Y639:Y640"/>
    <mergeCell ref="N639:N640"/>
    <mergeCell ref="O639:O640"/>
    <mergeCell ref="P639:P640"/>
    <mergeCell ref="Q639:Q640"/>
    <mergeCell ref="R639:R640"/>
    <mergeCell ref="S639:S640"/>
    <mergeCell ref="H639:H640"/>
    <mergeCell ref="I639:I640"/>
    <mergeCell ref="J639:J640"/>
    <mergeCell ref="K639:K640"/>
    <mergeCell ref="L639:L640"/>
    <mergeCell ref="M639:M640"/>
    <mergeCell ref="AJ573:AJ574"/>
    <mergeCell ref="AF893:AF894"/>
    <mergeCell ref="AG893:AG894"/>
    <mergeCell ref="AH893:AH894"/>
    <mergeCell ref="AI893:AI894"/>
    <mergeCell ref="AJ893:AJ894"/>
    <mergeCell ref="A895:A903"/>
    <mergeCell ref="C895:C903"/>
    <mergeCell ref="D895:D903"/>
    <mergeCell ref="E895:E903"/>
    <mergeCell ref="F895:F903"/>
    <mergeCell ref="Z893:Z894"/>
    <mergeCell ref="AA893:AA894"/>
    <mergeCell ref="AB893:AB894"/>
    <mergeCell ref="AC893:AC894"/>
    <mergeCell ref="AD893:AD894"/>
    <mergeCell ref="AE893:AE894"/>
    <mergeCell ref="T893:T894"/>
    <mergeCell ref="U893:U894"/>
    <mergeCell ref="V893:V894"/>
    <mergeCell ref="W893:W894"/>
    <mergeCell ref="X893:X894"/>
    <mergeCell ref="Y893:Y894"/>
    <mergeCell ref="N893:N894"/>
    <mergeCell ref="O893:O894"/>
    <mergeCell ref="P893:P894"/>
    <mergeCell ref="Q893:Q894"/>
    <mergeCell ref="R893:R894"/>
    <mergeCell ref="S893:S894"/>
    <mergeCell ref="H893:H894"/>
    <mergeCell ref="I893:I894"/>
    <mergeCell ref="J893:J894"/>
    <mergeCell ref="AG882:AG883"/>
    <mergeCell ref="AH882:AH883"/>
    <mergeCell ref="AI882:AI883"/>
    <mergeCell ref="A884:A892"/>
    <mergeCell ref="C884:C892"/>
    <mergeCell ref="D884:D892"/>
    <mergeCell ref="E884:E892"/>
    <mergeCell ref="F884:F892"/>
    <mergeCell ref="Z882:Z883"/>
    <mergeCell ref="AA882:AA883"/>
    <mergeCell ref="AB882:AB883"/>
    <mergeCell ref="AC882:AC883"/>
    <mergeCell ref="AD882:AD883"/>
    <mergeCell ref="AE882:AE883"/>
    <mergeCell ref="T882:T883"/>
    <mergeCell ref="U882:U883"/>
    <mergeCell ref="V882:V883"/>
    <mergeCell ref="W882:W883"/>
    <mergeCell ref="X882:X883"/>
    <mergeCell ref="Y882:Y883"/>
    <mergeCell ref="N882:N883"/>
    <mergeCell ref="O882:O883"/>
    <mergeCell ref="P882:P883"/>
    <mergeCell ref="Q882:Q883"/>
    <mergeCell ref="R882:R883"/>
    <mergeCell ref="S882:S883"/>
    <mergeCell ref="H882:H883"/>
    <mergeCell ref="I882:I883"/>
    <mergeCell ref="J882:J883"/>
    <mergeCell ref="K882:K883"/>
    <mergeCell ref="L882:L883"/>
    <mergeCell ref="M882:M883"/>
    <mergeCell ref="AJ551:AJ552"/>
    <mergeCell ref="AF871:AF872"/>
    <mergeCell ref="AG871:AG872"/>
    <mergeCell ref="AH871:AH872"/>
    <mergeCell ref="AI871:AI872"/>
    <mergeCell ref="AJ871:AJ872"/>
    <mergeCell ref="A873:A881"/>
    <mergeCell ref="C873:C881"/>
    <mergeCell ref="D873:D881"/>
    <mergeCell ref="E873:E881"/>
    <mergeCell ref="F873:F881"/>
    <mergeCell ref="Z871:Z872"/>
    <mergeCell ref="AA871:AA872"/>
    <mergeCell ref="AB871:AB872"/>
    <mergeCell ref="AC871:AC872"/>
    <mergeCell ref="AD871:AD872"/>
    <mergeCell ref="AE871:AE872"/>
    <mergeCell ref="T871:T872"/>
    <mergeCell ref="U871:U872"/>
    <mergeCell ref="V871:V872"/>
    <mergeCell ref="W871:W872"/>
    <mergeCell ref="X871:X872"/>
    <mergeCell ref="Y871:Y872"/>
    <mergeCell ref="N871:N872"/>
    <mergeCell ref="O871:O872"/>
    <mergeCell ref="P871:P872"/>
    <mergeCell ref="Q871:Q872"/>
    <mergeCell ref="R871:R872"/>
    <mergeCell ref="S871:S872"/>
    <mergeCell ref="H871:H872"/>
    <mergeCell ref="I871:I872"/>
    <mergeCell ref="J871:J872"/>
    <mergeCell ref="C871:C872"/>
    <mergeCell ref="D871:D872"/>
    <mergeCell ref="E871:E872"/>
    <mergeCell ref="F871:F872"/>
    <mergeCell ref="G871:G872"/>
    <mergeCell ref="AF49:AF50"/>
    <mergeCell ref="Y857:Y858"/>
    <mergeCell ref="N857:N858"/>
    <mergeCell ref="O857:O858"/>
    <mergeCell ref="P857:P858"/>
    <mergeCell ref="Q857:Q858"/>
    <mergeCell ref="R857:R858"/>
    <mergeCell ref="S857:S858"/>
    <mergeCell ref="H857:H858"/>
    <mergeCell ref="I857:I858"/>
    <mergeCell ref="J857:J858"/>
    <mergeCell ref="K857:K858"/>
    <mergeCell ref="L857:L858"/>
    <mergeCell ref="M857:M858"/>
    <mergeCell ref="L49:L50"/>
    <mergeCell ref="M49:M50"/>
    <mergeCell ref="D857:D858"/>
    <mergeCell ref="E857:E858"/>
    <mergeCell ref="F857:F858"/>
    <mergeCell ref="G857:G858"/>
    <mergeCell ref="AF617:AF618"/>
    <mergeCell ref="Q628:Q629"/>
    <mergeCell ref="R628:R629"/>
    <mergeCell ref="S628:S629"/>
    <mergeCell ref="H628:H629"/>
    <mergeCell ref="I628:I629"/>
    <mergeCell ref="J628:J629"/>
    <mergeCell ref="A857:A858"/>
    <mergeCell ref="C857:C858"/>
    <mergeCell ref="AG49:AG50"/>
    <mergeCell ref="AH49:AH50"/>
    <mergeCell ref="AI49:AI50"/>
    <mergeCell ref="A51:A59"/>
    <mergeCell ref="C51:C59"/>
    <mergeCell ref="D51:D59"/>
    <mergeCell ref="E51:E59"/>
    <mergeCell ref="F51:F59"/>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AJ860:AJ861"/>
    <mergeCell ref="AJ863:AJ864"/>
    <mergeCell ref="AJ866:AJ867"/>
    <mergeCell ref="AJ869:AJ870"/>
    <mergeCell ref="A49:A50"/>
    <mergeCell ref="C49:C50"/>
    <mergeCell ref="D49:D50"/>
    <mergeCell ref="E49:E50"/>
    <mergeCell ref="F49:F50"/>
    <mergeCell ref="G49:G50"/>
    <mergeCell ref="AJ523:AJ524"/>
    <mergeCell ref="AF857:AF858"/>
    <mergeCell ref="AG857:AG858"/>
    <mergeCell ref="AH857:AH858"/>
    <mergeCell ref="AI857:AI858"/>
    <mergeCell ref="AJ857:AJ858"/>
    <mergeCell ref="A859:A870"/>
    <mergeCell ref="C859:C870"/>
    <mergeCell ref="D859:D870"/>
    <mergeCell ref="E859:E870"/>
    <mergeCell ref="F859:F870"/>
    <mergeCell ref="Z857:Z858"/>
    <mergeCell ref="AA857:AA858"/>
    <mergeCell ref="AB857:AB858"/>
    <mergeCell ref="AC857:AC858"/>
    <mergeCell ref="AD857:AD858"/>
    <mergeCell ref="AE857:AE858"/>
    <mergeCell ref="T857:T858"/>
    <mergeCell ref="U857:U858"/>
    <mergeCell ref="V857:V858"/>
    <mergeCell ref="W857:W858"/>
    <mergeCell ref="X857:X858"/>
    <mergeCell ref="AG617:AG618"/>
    <mergeCell ref="AH617:AH618"/>
    <mergeCell ref="AI617:AI618"/>
    <mergeCell ref="A619:A627"/>
    <mergeCell ref="C619:C627"/>
    <mergeCell ref="D619:D627"/>
    <mergeCell ref="E619:E627"/>
    <mergeCell ref="F619:F627"/>
    <mergeCell ref="Z617:Z618"/>
    <mergeCell ref="AA617:AA618"/>
    <mergeCell ref="AB617:AB618"/>
    <mergeCell ref="AC617:AC618"/>
    <mergeCell ref="AD617:AD618"/>
    <mergeCell ref="AE617:AE618"/>
    <mergeCell ref="T617:T618"/>
    <mergeCell ref="U617:U618"/>
    <mergeCell ref="V617:V618"/>
    <mergeCell ref="W617:W618"/>
    <mergeCell ref="X617:X618"/>
    <mergeCell ref="Y617:Y618"/>
    <mergeCell ref="N617:N618"/>
    <mergeCell ref="O617:O618"/>
    <mergeCell ref="P617:P618"/>
    <mergeCell ref="Q617:Q618"/>
    <mergeCell ref="R617:R618"/>
    <mergeCell ref="S617:S618"/>
    <mergeCell ref="H617:H618"/>
    <mergeCell ref="I617:I618"/>
    <mergeCell ref="J617:J618"/>
    <mergeCell ref="K617:K618"/>
    <mergeCell ref="L617:L618"/>
    <mergeCell ref="M617:M618"/>
    <mergeCell ref="A617:A618"/>
    <mergeCell ref="C617:C618"/>
    <mergeCell ref="D617:D618"/>
    <mergeCell ref="E617:E618"/>
    <mergeCell ref="F617:F618"/>
    <mergeCell ref="G617:G618"/>
    <mergeCell ref="AJ501:AJ502"/>
    <mergeCell ref="AF628:AF629"/>
    <mergeCell ref="AG628:AG629"/>
    <mergeCell ref="AH628:AH629"/>
    <mergeCell ref="AI628:AI629"/>
    <mergeCell ref="AJ628:AJ629"/>
    <mergeCell ref="A630:A638"/>
    <mergeCell ref="C630:C638"/>
    <mergeCell ref="D630:D638"/>
    <mergeCell ref="E630:E638"/>
    <mergeCell ref="F630:F638"/>
    <mergeCell ref="Z628:Z629"/>
    <mergeCell ref="AA628:AA629"/>
    <mergeCell ref="AB628:AB629"/>
    <mergeCell ref="AC628:AC629"/>
    <mergeCell ref="AD628:AD629"/>
    <mergeCell ref="AE628:AE629"/>
    <mergeCell ref="T628:T629"/>
    <mergeCell ref="U628:U629"/>
    <mergeCell ref="V628:V629"/>
    <mergeCell ref="W628:W629"/>
    <mergeCell ref="X628:X629"/>
    <mergeCell ref="Y628:Y629"/>
    <mergeCell ref="N628:N629"/>
    <mergeCell ref="O628:O629"/>
    <mergeCell ref="P628:P629"/>
    <mergeCell ref="K628:K629"/>
    <mergeCell ref="L628:L629"/>
    <mergeCell ref="M628:M629"/>
    <mergeCell ref="A628:A629"/>
    <mergeCell ref="C628:C629"/>
    <mergeCell ref="D628:D629"/>
    <mergeCell ref="E628:E629"/>
    <mergeCell ref="F628:F629"/>
    <mergeCell ref="G628:G629"/>
    <mergeCell ref="AF606:AF607"/>
    <mergeCell ref="AG606:AG607"/>
    <mergeCell ref="AH606:AH607"/>
    <mergeCell ref="AI606:AI607"/>
    <mergeCell ref="A608:A616"/>
    <mergeCell ref="C608:C616"/>
    <mergeCell ref="D608:D616"/>
    <mergeCell ref="E608:E616"/>
    <mergeCell ref="F608:F616"/>
    <mergeCell ref="Z606:Z607"/>
    <mergeCell ref="AA606:AA607"/>
    <mergeCell ref="AB606:AB607"/>
    <mergeCell ref="AC606:AC607"/>
    <mergeCell ref="AD606:AD607"/>
    <mergeCell ref="AE606:AE607"/>
    <mergeCell ref="T606:T607"/>
    <mergeCell ref="U606:U607"/>
    <mergeCell ref="V606:V607"/>
    <mergeCell ref="W606:W607"/>
    <mergeCell ref="X606:X607"/>
    <mergeCell ref="Y606:Y607"/>
    <mergeCell ref="N606:N607"/>
    <mergeCell ref="O606:O607"/>
    <mergeCell ref="P606:P607"/>
    <mergeCell ref="Q606:Q607"/>
    <mergeCell ref="R606:R607"/>
    <mergeCell ref="S606:S607"/>
    <mergeCell ref="H606:H607"/>
    <mergeCell ref="I606:I607"/>
    <mergeCell ref="J606:J607"/>
    <mergeCell ref="K606:K607"/>
    <mergeCell ref="L606:L607"/>
    <mergeCell ref="M606:M607"/>
    <mergeCell ref="A606:A607"/>
    <mergeCell ref="C606:C607"/>
    <mergeCell ref="D606:D607"/>
    <mergeCell ref="E606:E607"/>
    <mergeCell ref="F606:F607"/>
    <mergeCell ref="G606:G607"/>
    <mergeCell ref="AJ843:AJ844"/>
    <mergeCell ref="AJ821:AJ822"/>
    <mergeCell ref="O843:O844"/>
    <mergeCell ref="P843:P844"/>
    <mergeCell ref="Q843:Q844"/>
    <mergeCell ref="R843:R844"/>
    <mergeCell ref="S843:S844"/>
    <mergeCell ref="H843:H844"/>
    <mergeCell ref="I843:I844"/>
    <mergeCell ref="J843:J844"/>
    <mergeCell ref="K843:K844"/>
    <mergeCell ref="L843:L844"/>
    <mergeCell ref="M843:M844"/>
    <mergeCell ref="A843:A844"/>
    <mergeCell ref="C843:C844"/>
    <mergeCell ref="D843:D844"/>
    <mergeCell ref="AH595:AH596"/>
    <mergeCell ref="AI595:AI596"/>
    <mergeCell ref="AJ595:AJ596"/>
    <mergeCell ref="A597:A605"/>
    <mergeCell ref="C597:C605"/>
    <mergeCell ref="D597:D605"/>
    <mergeCell ref="E597:E605"/>
    <mergeCell ref="F597:F605"/>
    <mergeCell ref="Z595:Z596"/>
    <mergeCell ref="AA595:AA596"/>
    <mergeCell ref="AB595:AB596"/>
    <mergeCell ref="AC595:AC596"/>
    <mergeCell ref="AD595:AD596"/>
    <mergeCell ref="AE595:AE596"/>
    <mergeCell ref="T595:T596"/>
    <mergeCell ref="U595:U596"/>
    <mergeCell ref="V595:V596"/>
    <mergeCell ref="W595:W596"/>
    <mergeCell ref="X595:X596"/>
    <mergeCell ref="Y595:Y596"/>
    <mergeCell ref="N595:N596"/>
    <mergeCell ref="O595:O596"/>
    <mergeCell ref="P595:P596"/>
    <mergeCell ref="Q595:Q596"/>
    <mergeCell ref="R595:R596"/>
    <mergeCell ref="S595:S596"/>
    <mergeCell ref="H595:H596"/>
    <mergeCell ref="I595:I596"/>
    <mergeCell ref="J595:J596"/>
    <mergeCell ref="K595:K596"/>
    <mergeCell ref="L595:L596"/>
    <mergeCell ref="M595:M596"/>
    <mergeCell ref="A595:A596"/>
    <mergeCell ref="C595:C596"/>
    <mergeCell ref="D595:D596"/>
    <mergeCell ref="E595:E596"/>
    <mergeCell ref="F595:F596"/>
    <mergeCell ref="G595:G596"/>
    <mergeCell ref="AF584:AF585"/>
    <mergeCell ref="M584:M585"/>
    <mergeCell ref="A584:A585"/>
    <mergeCell ref="C584:C585"/>
    <mergeCell ref="D584:D585"/>
    <mergeCell ref="E584:E585"/>
    <mergeCell ref="F584:F585"/>
    <mergeCell ref="G584:G585"/>
    <mergeCell ref="AG584:AG585"/>
    <mergeCell ref="AF595:AF596"/>
    <mergeCell ref="AG595:AG596"/>
    <mergeCell ref="AH584:AH585"/>
    <mergeCell ref="AI584:AI585"/>
    <mergeCell ref="AJ584:AJ585"/>
    <mergeCell ref="A586:A594"/>
    <mergeCell ref="C586:C594"/>
    <mergeCell ref="D586:D594"/>
    <mergeCell ref="E586:E594"/>
    <mergeCell ref="F586:F594"/>
    <mergeCell ref="Z584:Z585"/>
    <mergeCell ref="AA584:AA585"/>
    <mergeCell ref="AB584:AB585"/>
    <mergeCell ref="AC584:AC585"/>
    <mergeCell ref="AD584:AD585"/>
    <mergeCell ref="AE584:AE585"/>
    <mergeCell ref="T584:T585"/>
    <mergeCell ref="U584:U585"/>
    <mergeCell ref="V584:V585"/>
    <mergeCell ref="W584:W585"/>
    <mergeCell ref="X584:X585"/>
    <mergeCell ref="Y584:Y585"/>
    <mergeCell ref="N584:N585"/>
    <mergeCell ref="O584:O585"/>
    <mergeCell ref="P584:P585"/>
    <mergeCell ref="Q584:Q585"/>
    <mergeCell ref="R584:R585"/>
    <mergeCell ref="S584:S585"/>
    <mergeCell ref="H584:H585"/>
    <mergeCell ref="I584:I585"/>
    <mergeCell ref="J584:J585"/>
    <mergeCell ref="K584:K585"/>
    <mergeCell ref="L584:L585"/>
    <mergeCell ref="AF573:AF574"/>
    <mergeCell ref="AG573:AG574"/>
    <mergeCell ref="AH573:AH574"/>
    <mergeCell ref="AI573:AI574"/>
    <mergeCell ref="A575:A583"/>
    <mergeCell ref="C575:C583"/>
    <mergeCell ref="D575:D583"/>
    <mergeCell ref="E575:E583"/>
    <mergeCell ref="F575:F583"/>
    <mergeCell ref="Z573:Z574"/>
    <mergeCell ref="AA573:AA574"/>
    <mergeCell ref="AB573:AB574"/>
    <mergeCell ref="AC573:AC574"/>
    <mergeCell ref="AD573:AD574"/>
    <mergeCell ref="AE573:AE574"/>
    <mergeCell ref="T573:T574"/>
    <mergeCell ref="U573:U574"/>
    <mergeCell ref="V573:V574"/>
    <mergeCell ref="W573:W574"/>
    <mergeCell ref="X573:X574"/>
    <mergeCell ref="Y573:Y574"/>
    <mergeCell ref="N573:N574"/>
    <mergeCell ref="O573:O574"/>
    <mergeCell ref="P573:P574"/>
    <mergeCell ref="Q573:Q574"/>
    <mergeCell ref="R573:R574"/>
    <mergeCell ref="S573:S574"/>
    <mergeCell ref="H573:H574"/>
    <mergeCell ref="I573:I574"/>
    <mergeCell ref="J573:J574"/>
    <mergeCell ref="K573:K574"/>
    <mergeCell ref="L573:L574"/>
    <mergeCell ref="M573:M574"/>
    <mergeCell ref="A573:A574"/>
    <mergeCell ref="C573:C574"/>
    <mergeCell ref="D573:D574"/>
    <mergeCell ref="E573:E574"/>
    <mergeCell ref="F573:F574"/>
    <mergeCell ref="G573:G574"/>
    <mergeCell ref="AF562:AF563"/>
    <mergeCell ref="AG562:AG563"/>
    <mergeCell ref="AH562:AH563"/>
    <mergeCell ref="AI562:AI563"/>
    <mergeCell ref="AJ562:AJ563"/>
    <mergeCell ref="A564:A572"/>
    <mergeCell ref="C564:C572"/>
    <mergeCell ref="D564:D572"/>
    <mergeCell ref="E564:E572"/>
    <mergeCell ref="F564:F572"/>
    <mergeCell ref="Z562:Z563"/>
    <mergeCell ref="AA562:AA563"/>
    <mergeCell ref="AB562:AB563"/>
    <mergeCell ref="AC562:AC563"/>
    <mergeCell ref="AD562:AD563"/>
    <mergeCell ref="AE562:AE563"/>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A562:A563"/>
    <mergeCell ref="C562:C563"/>
    <mergeCell ref="D562:D563"/>
    <mergeCell ref="E562:E563"/>
    <mergeCell ref="F562:F563"/>
    <mergeCell ref="G562:G563"/>
    <mergeCell ref="AJ479:AJ480"/>
    <mergeCell ref="AF551:AF552"/>
    <mergeCell ref="AG551:AG552"/>
    <mergeCell ref="AH551:AH552"/>
    <mergeCell ref="AI551:AI552"/>
    <mergeCell ref="A553:A561"/>
    <mergeCell ref="C553:C561"/>
    <mergeCell ref="D553:D561"/>
    <mergeCell ref="E553:E561"/>
    <mergeCell ref="F553:F561"/>
    <mergeCell ref="Z551:Z552"/>
    <mergeCell ref="AA551:AA552"/>
    <mergeCell ref="AB551:AB552"/>
    <mergeCell ref="AC551:AC552"/>
    <mergeCell ref="AD551:AD552"/>
    <mergeCell ref="AE551:AE552"/>
    <mergeCell ref="T551:T552"/>
    <mergeCell ref="U551:U552"/>
    <mergeCell ref="V551:V552"/>
    <mergeCell ref="W551:W552"/>
    <mergeCell ref="X551:X552"/>
    <mergeCell ref="Y551:Y552"/>
    <mergeCell ref="N551:N552"/>
    <mergeCell ref="O551:O552"/>
    <mergeCell ref="P551:P552"/>
    <mergeCell ref="Q551:Q552"/>
    <mergeCell ref="R551:R552"/>
    <mergeCell ref="S551:S552"/>
    <mergeCell ref="H551:H552"/>
    <mergeCell ref="I551:I552"/>
    <mergeCell ref="J551:J552"/>
    <mergeCell ref="K551:K552"/>
    <mergeCell ref="L551:L552"/>
    <mergeCell ref="M551:M552"/>
    <mergeCell ref="AJ540:AJ541"/>
    <mergeCell ref="AJ543:AJ544"/>
    <mergeCell ref="AJ546:AJ547"/>
    <mergeCell ref="AJ549:AJ550"/>
    <mergeCell ref="A551:A552"/>
    <mergeCell ref="C551:C552"/>
    <mergeCell ref="D551:D552"/>
    <mergeCell ref="E551:E552"/>
    <mergeCell ref="F551:F552"/>
    <mergeCell ref="G551:G552"/>
    <mergeCell ref="AF537:AF538"/>
    <mergeCell ref="AG537:AG538"/>
    <mergeCell ref="AH537:AH538"/>
    <mergeCell ref="AI537:AI538"/>
    <mergeCell ref="AJ537:AJ538"/>
    <mergeCell ref="A539:A550"/>
    <mergeCell ref="C539:C550"/>
    <mergeCell ref="D539:D550"/>
    <mergeCell ref="E539:E550"/>
    <mergeCell ref="F539:F550"/>
    <mergeCell ref="Z537:Z538"/>
    <mergeCell ref="AA537:AA538"/>
    <mergeCell ref="AB537:AB538"/>
    <mergeCell ref="AC537:AC538"/>
    <mergeCell ref="AD537:AD538"/>
    <mergeCell ref="AE537:AE538"/>
    <mergeCell ref="T537:T538"/>
    <mergeCell ref="U537:U538"/>
    <mergeCell ref="V537:V538"/>
    <mergeCell ref="W537:W538"/>
    <mergeCell ref="X537:X538"/>
    <mergeCell ref="Y537:Y538"/>
    <mergeCell ref="N537:N538"/>
    <mergeCell ref="O537:O538"/>
    <mergeCell ref="P537:P538"/>
    <mergeCell ref="Q537:Q538"/>
    <mergeCell ref="R537:R538"/>
    <mergeCell ref="S537:S538"/>
    <mergeCell ref="H537:H538"/>
    <mergeCell ref="I537:I538"/>
    <mergeCell ref="J537:J538"/>
    <mergeCell ref="K537:K538"/>
    <mergeCell ref="L537:L538"/>
    <mergeCell ref="M537:M538"/>
    <mergeCell ref="AJ526:AJ527"/>
    <mergeCell ref="AJ529:AJ530"/>
    <mergeCell ref="AJ532:AJ533"/>
    <mergeCell ref="AJ535:AJ536"/>
    <mergeCell ref="A537:A538"/>
    <mergeCell ref="C537:C538"/>
    <mergeCell ref="D537:D538"/>
    <mergeCell ref="E537:E538"/>
    <mergeCell ref="F537:F538"/>
    <mergeCell ref="G537:G538"/>
    <mergeCell ref="AF523:AF524"/>
    <mergeCell ref="AG523:AG524"/>
    <mergeCell ref="AH523:AH524"/>
    <mergeCell ref="AI523:AI524"/>
    <mergeCell ref="A525:A536"/>
    <mergeCell ref="C525:C536"/>
    <mergeCell ref="D525:D536"/>
    <mergeCell ref="E525:E536"/>
    <mergeCell ref="F525:F536"/>
    <mergeCell ref="Z523:Z524"/>
    <mergeCell ref="AA523:AA524"/>
    <mergeCell ref="AB523:AB524"/>
    <mergeCell ref="AC523:AC524"/>
    <mergeCell ref="AD523:AD524"/>
    <mergeCell ref="AE523:AE524"/>
    <mergeCell ref="T523:T524"/>
    <mergeCell ref="U523:U524"/>
    <mergeCell ref="V523:V524"/>
    <mergeCell ref="W523:W524"/>
    <mergeCell ref="X523:X524"/>
    <mergeCell ref="Y523:Y524"/>
    <mergeCell ref="N523:N524"/>
    <mergeCell ref="O523:O524"/>
    <mergeCell ref="P523:P524"/>
    <mergeCell ref="Q523:Q524"/>
    <mergeCell ref="R523:R524"/>
    <mergeCell ref="S523:S524"/>
    <mergeCell ref="H523:H524"/>
    <mergeCell ref="I523:I524"/>
    <mergeCell ref="J523:J524"/>
    <mergeCell ref="K523:K524"/>
    <mergeCell ref="L523:L524"/>
    <mergeCell ref="M523:M524"/>
    <mergeCell ref="A523:A524"/>
    <mergeCell ref="C523:C524"/>
    <mergeCell ref="D523:D524"/>
    <mergeCell ref="E523:E524"/>
    <mergeCell ref="F523:F524"/>
    <mergeCell ref="G523:G524"/>
    <mergeCell ref="AF512:AF513"/>
    <mergeCell ref="AG512:AG513"/>
    <mergeCell ref="AH512:AH513"/>
    <mergeCell ref="AI512:AI513"/>
    <mergeCell ref="AJ512:AJ513"/>
    <mergeCell ref="A514:A522"/>
    <mergeCell ref="C514:C522"/>
    <mergeCell ref="D514:D522"/>
    <mergeCell ref="E514:E522"/>
    <mergeCell ref="F514:F522"/>
    <mergeCell ref="Z512:Z513"/>
    <mergeCell ref="AA512:AA513"/>
    <mergeCell ref="AB512:AB513"/>
    <mergeCell ref="AC512:AC513"/>
    <mergeCell ref="AD512:AD513"/>
    <mergeCell ref="AE512:AE513"/>
    <mergeCell ref="T512:T513"/>
    <mergeCell ref="U512:U513"/>
    <mergeCell ref="V512:V513"/>
    <mergeCell ref="W512:W513"/>
    <mergeCell ref="X512:X513"/>
    <mergeCell ref="Y512:Y513"/>
    <mergeCell ref="N512:N513"/>
    <mergeCell ref="O512:O513"/>
    <mergeCell ref="P512:P513"/>
    <mergeCell ref="Q512:Q513"/>
    <mergeCell ref="R512:R513"/>
    <mergeCell ref="S512:S513"/>
    <mergeCell ref="H512:H513"/>
    <mergeCell ref="I512:I513"/>
    <mergeCell ref="J512:J513"/>
    <mergeCell ref="K512:K513"/>
    <mergeCell ref="L512:L513"/>
    <mergeCell ref="M512:M513"/>
    <mergeCell ref="A512:A513"/>
    <mergeCell ref="C512:C513"/>
    <mergeCell ref="D512:D513"/>
    <mergeCell ref="E512:E513"/>
    <mergeCell ref="F512:F513"/>
    <mergeCell ref="G512:G513"/>
    <mergeCell ref="AJ432:AJ433"/>
    <mergeCell ref="AF501:AF502"/>
    <mergeCell ref="AG501:AG502"/>
    <mergeCell ref="AH501:AH502"/>
    <mergeCell ref="AI501:AI502"/>
    <mergeCell ref="A503:A511"/>
    <mergeCell ref="C503:C511"/>
    <mergeCell ref="D503:D511"/>
    <mergeCell ref="E503:E511"/>
    <mergeCell ref="F503:F511"/>
    <mergeCell ref="Z501:Z502"/>
    <mergeCell ref="AA501:AA502"/>
    <mergeCell ref="AB501:AB502"/>
    <mergeCell ref="AC501:AC502"/>
    <mergeCell ref="AD501:AD502"/>
    <mergeCell ref="AE501:AE502"/>
    <mergeCell ref="T501:T502"/>
    <mergeCell ref="U501:U502"/>
    <mergeCell ref="V501:V502"/>
    <mergeCell ref="W501:W502"/>
    <mergeCell ref="X501:X502"/>
    <mergeCell ref="Y501:Y502"/>
    <mergeCell ref="N501:N502"/>
    <mergeCell ref="O501:O502"/>
    <mergeCell ref="P501:P502"/>
    <mergeCell ref="Q501:Q502"/>
    <mergeCell ref="R501:R502"/>
    <mergeCell ref="S501:S502"/>
    <mergeCell ref="H501:H502"/>
    <mergeCell ref="I501:I502"/>
    <mergeCell ref="J501:J502"/>
    <mergeCell ref="K501:K502"/>
    <mergeCell ref="L501:L502"/>
    <mergeCell ref="M501:M502"/>
    <mergeCell ref="AJ846:AJ847"/>
    <mergeCell ref="AJ849:AJ850"/>
    <mergeCell ref="AJ852:AJ853"/>
    <mergeCell ref="AJ855:AJ856"/>
    <mergeCell ref="A501:A502"/>
    <mergeCell ref="C501:C502"/>
    <mergeCell ref="D501:D502"/>
    <mergeCell ref="E501:E502"/>
    <mergeCell ref="F501:F502"/>
    <mergeCell ref="G501:G502"/>
    <mergeCell ref="AF843:AF844"/>
    <mergeCell ref="AG843:AG844"/>
    <mergeCell ref="AH843:AH844"/>
    <mergeCell ref="AI843:AI844"/>
    <mergeCell ref="A845:A856"/>
    <mergeCell ref="C845:C856"/>
    <mergeCell ref="D845:D856"/>
    <mergeCell ref="E845:E856"/>
    <mergeCell ref="F845:F856"/>
    <mergeCell ref="Z843:Z844"/>
    <mergeCell ref="AA843:AA844"/>
    <mergeCell ref="AB843:AB844"/>
    <mergeCell ref="AC843:AC844"/>
    <mergeCell ref="AD843:AD844"/>
    <mergeCell ref="AE843:AE844"/>
    <mergeCell ref="T843:T844"/>
    <mergeCell ref="U843:U844"/>
    <mergeCell ref="V843:V844"/>
    <mergeCell ref="W843:W844"/>
    <mergeCell ref="X843:X844"/>
    <mergeCell ref="Y843:Y844"/>
    <mergeCell ref="N843:N844"/>
    <mergeCell ref="E843:E844"/>
    <mergeCell ref="F843:F844"/>
    <mergeCell ref="G843:G844"/>
    <mergeCell ref="AJ407:AJ408"/>
    <mergeCell ref="AF832:AF833"/>
    <mergeCell ref="AG832:AG833"/>
    <mergeCell ref="AH832:AH833"/>
    <mergeCell ref="AI832:AI833"/>
    <mergeCell ref="AJ832:AJ833"/>
    <mergeCell ref="A834:A842"/>
    <mergeCell ref="C834:C842"/>
    <mergeCell ref="D834:D842"/>
    <mergeCell ref="E834:E842"/>
    <mergeCell ref="F834:F842"/>
    <mergeCell ref="Z832:Z833"/>
    <mergeCell ref="AA832:AA833"/>
    <mergeCell ref="AB832:AB833"/>
    <mergeCell ref="AC832:AC833"/>
    <mergeCell ref="AD832:AD833"/>
    <mergeCell ref="AE832:AE833"/>
    <mergeCell ref="T832:T833"/>
    <mergeCell ref="U832:U833"/>
    <mergeCell ref="V832:V833"/>
    <mergeCell ref="W832:W833"/>
    <mergeCell ref="X832:X833"/>
    <mergeCell ref="Y832:Y833"/>
    <mergeCell ref="N832:N833"/>
    <mergeCell ref="O832:O833"/>
    <mergeCell ref="P832:P833"/>
    <mergeCell ref="Q832:Q833"/>
    <mergeCell ref="R832:R833"/>
    <mergeCell ref="S832:S833"/>
    <mergeCell ref="H832:H833"/>
    <mergeCell ref="I832:I833"/>
    <mergeCell ref="J832:J833"/>
    <mergeCell ref="K832:K833"/>
    <mergeCell ref="L832:L833"/>
    <mergeCell ref="M832:M833"/>
    <mergeCell ref="A832:A833"/>
    <mergeCell ref="C832:C833"/>
    <mergeCell ref="D832:D833"/>
    <mergeCell ref="E832:E833"/>
    <mergeCell ref="F832:F833"/>
    <mergeCell ref="G832:G833"/>
    <mergeCell ref="AF821:AF822"/>
    <mergeCell ref="AG821:AG822"/>
    <mergeCell ref="AH821:AH822"/>
    <mergeCell ref="AI821:AI822"/>
    <mergeCell ref="A823:A831"/>
    <mergeCell ref="C823:C831"/>
    <mergeCell ref="D823:D831"/>
    <mergeCell ref="E823:E831"/>
    <mergeCell ref="F823:F831"/>
    <mergeCell ref="Z821:Z822"/>
    <mergeCell ref="AA821:AA822"/>
    <mergeCell ref="AB821:AB822"/>
    <mergeCell ref="AC821:AC822"/>
    <mergeCell ref="AD821:AD822"/>
    <mergeCell ref="AE821:AE822"/>
    <mergeCell ref="T821:T822"/>
    <mergeCell ref="U821:U822"/>
    <mergeCell ref="V821:V822"/>
    <mergeCell ref="W821:W822"/>
    <mergeCell ref="X821:X822"/>
    <mergeCell ref="Y821:Y822"/>
    <mergeCell ref="N821:N822"/>
    <mergeCell ref="O821:O822"/>
    <mergeCell ref="P821:P822"/>
    <mergeCell ref="Q821:Q822"/>
    <mergeCell ref="R821:R822"/>
    <mergeCell ref="S821:S822"/>
    <mergeCell ref="H821:H822"/>
    <mergeCell ref="I821:I822"/>
    <mergeCell ref="J821:J822"/>
    <mergeCell ref="K821:K822"/>
    <mergeCell ref="L821:L822"/>
    <mergeCell ref="M821:M822"/>
    <mergeCell ref="A821:A822"/>
    <mergeCell ref="C821:C822"/>
    <mergeCell ref="D821:D822"/>
    <mergeCell ref="E821:E822"/>
    <mergeCell ref="F821:F822"/>
    <mergeCell ref="G821:G822"/>
    <mergeCell ref="AJ382:AJ383"/>
    <mergeCell ref="AF810:AF811"/>
    <mergeCell ref="AG810:AG811"/>
    <mergeCell ref="AH810:AH811"/>
    <mergeCell ref="AI810:AI811"/>
    <mergeCell ref="AJ810:AJ811"/>
    <mergeCell ref="A812:A820"/>
    <mergeCell ref="C812:C820"/>
    <mergeCell ref="D812:D820"/>
    <mergeCell ref="E812:E820"/>
    <mergeCell ref="F812:F820"/>
    <mergeCell ref="Z810:Z811"/>
    <mergeCell ref="AA810:AA811"/>
    <mergeCell ref="AB810:AB811"/>
    <mergeCell ref="AC810:AC811"/>
    <mergeCell ref="AD810:AD811"/>
    <mergeCell ref="AE810:AE811"/>
    <mergeCell ref="T810:T811"/>
    <mergeCell ref="U810:U811"/>
    <mergeCell ref="V810:V811"/>
    <mergeCell ref="W810:W811"/>
    <mergeCell ref="X810:X811"/>
    <mergeCell ref="Y810:Y811"/>
    <mergeCell ref="N810:N811"/>
    <mergeCell ref="O810:O811"/>
    <mergeCell ref="P810:P811"/>
    <mergeCell ref="Q810:Q811"/>
    <mergeCell ref="R810:R811"/>
    <mergeCell ref="S810:S811"/>
    <mergeCell ref="H810:H811"/>
    <mergeCell ref="I810:I811"/>
    <mergeCell ref="J810:J811"/>
    <mergeCell ref="K810:K811"/>
    <mergeCell ref="L810:L811"/>
    <mergeCell ref="M810:M811"/>
    <mergeCell ref="A810:A811"/>
    <mergeCell ref="C810:C811"/>
    <mergeCell ref="D810:D811"/>
    <mergeCell ref="E810:E811"/>
    <mergeCell ref="F810:F811"/>
    <mergeCell ref="G810:G811"/>
    <mergeCell ref="AF479:AF480"/>
    <mergeCell ref="AG479:AG480"/>
    <mergeCell ref="AH479:AH480"/>
    <mergeCell ref="AI479:AI480"/>
    <mergeCell ref="A481:A489"/>
    <mergeCell ref="C481:C489"/>
    <mergeCell ref="D481:D489"/>
    <mergeCell ref="E481:E489"/>
    <mergeCell ref="F481:F489"/>
    <mergeCell ref="Z479:Z480"/>
    <mergeCell ref="AA479:AA480"/>
    <mergeCell ref="AB479:AB480"/>
    <mergeCell ref="AC479:AC480"/>
    <mergeCell ref="AD479:AD480"/>
    <mergeCell ref="AE479:AE480"/>
    <mergeCell ref="T479:T480"/>
    <mergeCell ref="U479:U480"/>
    <mergeCell ref="V479:V480"/>
    <mergeCell ref="W479:W480"/>
    <mergeCell ref="X479:X480"/>
    <mergeCell ref="Y479:Y480"/>
    <mergeCell ref="N479:N480"/>
    <mergeCell ref="O479:O480"/>
    <mergeCell ref="P479:P480"/>
    <mergeCell ref="Q479:Q480"/>
    <mergeCell ref="R479:R480"/>
    <mergeCell ref="S479:S480"/>
    <mergeCell ref="H479:H480"/>
    <mergeCell ref="I479:I480"/>
    <mergeCell ref="J479:J480"/>
    <mergeCell ref="K479:K480"/>
    <mergeCell ref="L479:L480"/>
    <mergeCell ref="M479:M480"/>
    <mergeCell ref="A479:A480"/>
    <mergeCell ref="C479:C480"/>
    <mergeCell ref="D479:D480"/>
    <mergeCell ref="E479:E480"/>
    <mergeCell ref="F479:F480"/>
    <mergeCell ref="G479:G480"/>
    <mergeCell ref="AJ360:AJ361"/>
    <mergeCell ref="AF468:AF469"/>
    <mergeCell ref="AG468:AG469"/>
    <mergeCell ref="AH468:AH469"/>
    <mergeCell ref="AI468:AI469"/>
    <mergeCell ref="AJ468:AJ469"/>
    <mergeCell ref="A470:A478"/>
    <mergeCell ref="C470:C478"/>
    <mergeCell ref="D470:D478"/>
    <mergeCell ref="E470:E478"/>
    <mergeCell ref="F470:F478"/>
    <mergeCell ref="Z468:Z469"/>
    <mergeCell ref="AA468:AA469"/>
    <mergeCell ref="AB468:AB469"/>
    <mergeCell ref="AC468:AC469"/>
    <mergeCell ref="AD468:AD469"/>
    <mergeCell ref="AE468:AE469"/>
    <mergeCell ref="T468:T469"/>
    <mergeCell ref="U468:U469"/>
    <mergeCell ref="V468:V469"/>
    <mergeCell ref="W468:W469"/>
    <mergeCell ref="X468:X469"/>
    <mergeCell ref="Y468:Y469"/>
    <mergeCell ref="N468:N469"/>
    <mergeCell ref="O468:O469"/>
    <mergeCell ref="P468:P469"/>
    <mergeCell ref="Q468:Q469"/>
    <mergeCell ref="R468:R469"/>
    <mergeCell ref="S468:S469"/>
    <mergeCell ref="H468:H469"/>
    <mergeCell ref="I468:I469"/>
    <mergeCell ref="J468:J469"/>
    <mergeCell ref="K468:K469"/>
    <mergeCell ref="L468:L469"/>
    <mergeCell ref="M468:M469"/>
    <mergeCell ref="A468:A469"/>
    <mergeCell ref="C468:C469"/>
    <mergeCell ref="D468:D469"/>
    <mergeCell ref="E468:E469"/>
    <mergeCell ref="F468:F469"/>
    <mergeCell ref="G468:G469"/>
    <mergeCell ref="AF457:AF458"/>
    <mergeCell ref="AG457:AG458"/>
    <mergeCell ref="AH457:AH458"/>
    <mergeCell ref="AI457:AI458"/>
    <mergeCell ref="A459:A467"/>
    <mergeCell ref="C459:C467"/>
    <mergeCell ref="D459:D467"/>
    <mergeCell ref="E459:E467"/>
    <mergeCell ref="F459:F467"/>
    <mergeCell ref="Z457:Z458"/>
    <mergeCell ref="AA457:AA458"/>
    <mergeCell ref="AB457:AB458"/>
    <mergeCell ref="AC457:AC458"/>
    <mergeCell ref="AD457:AD458"/>
    <mergeCell ref="AE457:AE458"/>
    <mergeCell ref="T457:T458"/>
    <mergeCell ref="U457:U458"/>
    <mergeCell ref="V457:V458"/>
    <mergeCell ref="W457:W458"/>
    <mergeCell ref="X457:X458"/>
    <mergeCell ref="Y457:Y458"/>
    <mergeCell ref="N457:N458"/>
    <mergeCell ref="O457:O458"/>
    <mergeCell ref="P457:P458"/>
    <mergeCell ref="Q457:Q458"/>
    <mergeCell ref="R457:R458"/>
    <mergeCell ref="S457:S458"/>
    <mergeCell ref="H457:H458"/>
    <mergeCell ref="I457:I458"/>
    <mergeCell ref="J457:J458"/>
    <mergeCell ref="K457:K458"/>
    <mergeCell ref="L457:L458"/>
    <mergeCell ref="M457:M458"/>
    <mergeCell ref="AJ446:AJ447"/>
    <mergeCell ref="AJ449:AJ450"/>
    <mergeCell ref="AJ452:AJ453"/>
    <mergeCell ref="AJ455:AJ456"/>
    <mergeCell ref="A457:A458"/>
    <mergeCell ref="C457:C458"/>
    <mergeCell ref="D457:D458"/>
    <mergeCell ref="E457:E458"/>
    <mergeCell ref="F457:F458"/>
    <mergeCell ref="G457:G458"/>
    <mergeCell ref="AJ457:AJ458"/>
    <mergeCell ref="AJ799:AJ800"/>
    <mergeCell ref="AF443:AF444"/>
    <mergeCell ref="AG443:AG444"/>
    <mergeCell ref="AH443:AH444"/>
    <mergeCell ref="AI443:AI444"/>
    <mergeCell ref="AJ443:AJ444"/>
    <mergeCell ref="A445:A456"/>
    <mergeCell ref="C445:C456"/>
    <mergeCell ref="D445:D456"/>
    <mergeCell ref="E445:E456"/>
    <mergeCell ref="F445:F456"/>
    <mergeCell ref="Z443:Z444"/>
    <mergeCell ref="AA443:AA444"/>
    <mergeCell ref="AB443:AB444"/>
    <mergeCell ref="AC443:AC444"/>
    <mergeCell ref="AD443:AD444"/>
    <mergeCell ref="AE443:AE444"/>
    <mergeCell ref="T443:T444"/>
    <mergeCell ref="U443:U444"/>
    <mergeCell ref="V443:V444"/>
    <mergeCell ref="W443:W444"/>
    <mergeCell ref="X443:X444"/>
    <mergeCell ref="Y443:Y444"/>
    <mergeCell ref="N443:N444"/>
    <mergeCell ref="O443:O444"/>
    <mergeCell ref="P443:P444"/>
    <mergeCell ref="Q443:Q444"/>
    <mergeCell ref="R443:R444"/>
    <mergeCell ref="S443:S444"/>
    <mergeCell ref="H443:H444"/>
    <mergeCell ref="I443:I444"/>
    <mergeCell ref="J443:J444"/>
    <mergeCell ref="K443:K444"/>
    <mergeCell ref="L443:L444"/>
    <mergeCell ref="M443:M444"/>
    <mergeCell ref="A443:A444"/>
    <mergeCell ref="C443:C444"/>
    <mergeCell ref="D443:D444"/>
    <mergeCell ref="E443:E444"/>
    <mergeCell ref="F443:F444"/>
    <mergeCell ref="G443:G444"/>
    <mergeCell ref="AF432:AF433"/>
    <mergeCell ref="AG432:AG433"/>
    <mergeCell ref="AH432:AH433"/>
    <mergeCell ref="AI432:AI433"/>
    <mergeCell ref="A434:A442"/>
    <mergeCell ref="C434:C442"/>
    <mergeCell ref="D434:D442"/>
    <mergeCell ref="E434:E442"/>
    <mergeCell ref="F434:F442"/>
    <mergeCell ref="Z432:Z433"/>
    <mergeCell ref="AA432:AA433"/>
    <mergeCell ref="AB432:AB433"/>
    <mergeCell ref="AC432:AC433"/>
    <mergeCell ref="AD432:AD433"/>
    <mergeCell ref="AE432:AE433"/>
    <mergeCell ref="T432:T433"/>
    <mergeCell ref="U432:U433"/>
    <mergeCell ref="V432:V433"/>
    <mergeCell ref="W432:W433"/>
    <mergeCell ref="X432:X433"/>
    <mergeCell ref="Y432:Y433"/>
    <mergeCell ref="N432:N433"/>
    <mergeCell ref="O432:O433"/>
    <mergeCell ref="P432:P433"/>
    <mergeCell ref="Q432:Q433"/>
    <mergeCell ref="R432:R433"/>
    <mergeCell ref="S432:S433"/>
    <mergeCell ref="H432:H433"/>
    <mergeCell ref="I432:I433"/>
    <mergeCell ref="J432:J433"/>
    <mergeCell ref="K432:K433"/>
    <mergeCell ref="L432:L433"/>
    <mergeCell ref="M432:M433"/>
    <mergeCell ref="A432:A433"/>
    <mergeCell ref="C432:C433"/>
    <mergeCell ref="D432:D433"/>
    <mergeCell ref="E432:E433"/>
    <mergeCell ref="F432:F433"/>
    <mergeCell ref="G432:G433"/>
    <mergeCell ref="AJ774:AJ775"/>
    <mergeCell ref="AF774:AF775"/>
    <mergeCell ref="AG774:AG775"/>
    <mergeCell ref="AH774:AH775"/>
    <mergeCell ref="AI774:AI775"/>
    <mergeCell ref="Z774:Z775"/>
    <mergeCell ref="AA774:AA775"/>
    <mergeCell ref="AB774:AB775"/>
    <mergeCell ref="AC774:AC775"/>
    <mergeCell ref="AD774:AD775"/>
    <mergeCell ref="AE774:AE775"/>
    <mergeCell ref="T774:T775"/>
    <mergeCell ref="U774:U775"/>
    <mergeCell ref="V774:V775"/>
    <mergeCell ref="W774:W775"/>
    <mergeCell ref="X774:X775"/>
    <mergeCell ref="AF421:AF422"/>
    <mergeCell ref="AG421:AG422"/>
    <mergeCell ref="AH421:AH422"/>
    <mergeCell ref="AI421:AI422"/>
    <mergeCell ref="AJ421:AJ422"/>
    <mergeCell ref="A423:A431"/>
    <mergeCell ref="C423:C431"/>
    <mergeCell ref="D423:D431"/>
    <mergeCell ref="E423:E431"/>
    <mergeCell ref="F423:F431"/>
    <mergeCell ref="Z421:Z422"/>
    <mergeCell ref="AA421:AA422"/>
    <mergeCell ref="AB421:AB422"/>
    <mergeCell ref="AC421:AC422"/>
    <mergeCell ref="AD421:AD422"/>
    <mergeCell ref="AE421:AE422"/>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AJ410:AJ411"/>
    <mergeCell ref="AJ413:AJ414"/>
    <mergeCell ref="AJ416:AJ417"/>
    <mergeCell ref="AJ419:AJ420"/>
    <mergeCell ref="A421:A422"/>
    <mergeCell ref="C421:C422"/>
    <mergeCell ref="D421:D422"/>
    <mergeCell ref="E421:E422"/>
    <mergeCell ref="F421:F422"/>
    <mergeCell ref="G421:G422"/>
    <mergeCell ref="AF407:AF408"/>
    <mergeCell ref="AG407:AG408"/>
    <mergeCell ref="AH407:AH408"/>
    <mergeCell ref="AI407:AI408"/>
    <mergeCell ref="A409:A420"/>
    <mergeCell ref="C409:C420"/>
    <mergeCell ref="D409:D420"/>
    <mergeCell ref="E409:E420"/>
    <mergeCell ref="F409:F420"/>
    <mergeCell ref="Z407:Z408"/>
    <mergeCell ref="AA407:AA408"/>
    <mergeCell ref="AB407:AB408"/>
    <mergeCell ref="AC407:AC408"/>
    <mergeCell ref="AD407:AD408"/>
    <mergeCell ref="AE407:AE408"/>
    <mergeCell ref="T407:T408"/>
    <mergeCell ref="U407:U408"/>
    <mergeCell ref="V407:V408"/>
    <mergeCell ref="W407:W408"/>
    <mergeCell ref="X407:X408"/>
    <mergeCell ref="Y407:Y408"/>
    <mergeCell ref="N407:N408"/>
    <mergeCell ref="O407:O408"/>
    <mergeCell ref="P407:P408"/>
    <mergeCell ref="Q407:Q408"/>
    <mergeCell ref="R407:R408"/>
    <mergeCell ref="S407:S408"/>
    <mergeCell ref="H407:H408"/>
    <mergeCell ref="I407:I408"/>
    <mergeCell ref="J407:J408"/>
    <mergeCell ref="K407:K408"/>
    <mergeCell ref="L407:L408"/>
    <mergeCell ref="M407:M408"/>
    <mergeCell ref="AJ396:AJ397"/>
    <mergeCell ref="AJ399:AJ400"/>
    <mergeCell ref="AJ402:AJ403"/>
    <mergeCell ref="AJ405:AJ406"/>
    <mergeCell ref="A407:A408"/>
    <mergeCell ref="C407:C408"/>
    <mergeCell ref="D407:D408"/>
    <mergeCell ref="E407:E408"/>
    <mergeCell ref="F407:F408"/>
    <mergeCell ref="G407:G408"/>
    <mergeCell ref="AF393:AF394"/>
    <mergeCell ref="AG393:AG394"/>
    <mergeCell ref="AH393:AH394"/>
    <mergeCell ref="AI393:AI394"/>
    <mergeCell ref="AJ393:AJ394"/>
    <mergeCell ref="A395:A406"/>
    <mergeCell ref="C395:C406"/>
    <mergeCell ref="D395:D406"/>
    <mergeCell ref="E395:E406"/>
    <mergeCell ref="F395:F406"/>
    <mergeCell ref="Z393:Z394"/>
    <mergeCell ref="AA393:AA394"/>
    <mergeCell ref="AB393:AB394"/>
    <mergeCell ref="AC393:AC394"/>
    <mergeCell ref="AD393:AD394"/>
    <mergeCell ref="AE393:AE394"/>
    <mergeCell ref="T393:T394"/>
    <mergeCell ref="U393:U394"/>
    <mergeCell ref="V393:V394"/>
    <mergeCell ref="W393:W394"/>
    <mergeCell ref="X393:X394"/>
    <mergeCell ref="Y393:Y394"/>
    <mergeCell ref="N393:N394"/>
    <mergeCell ref="O393:O394"/>
    <mergeCell ref="P393:P394"/>
    <mergeCell ref="Q393:Q394"/>
    <mergeCell ref="R393:R394"/>
    <mergeCell ref="S393:S394"/>
    <mergeCell ref="H393:H394"/>
    <mergeCell ref="I393:I394"/>
    <mergeCell ref="J393:J394"/>
    <mergeCell ref="K393:K394"/>
    <mergeCell ref="L393:L394"/>
    <mergeCell ref="M393:M394"/>
    <mergeCell ref="A393:A394"/>
    <mergeCell ref="C393:C394"/>
    <mergeCell ref="D393:D394"/>
    <mergeCell ref="E393:E394"/>
    <mergeCell ref="F393:F394"/>
    <mergeCell ref="G393:G394"/>
    <mergeCell ref="AF382:AF383"/>
    <mergeCell ref="AG382:AG383"/>
    <mergeCell ref="AH382:AH383"/>
    <mergeCell ref="D382:D383"/>
    <mergeCell ref="E382:E383"/>
    <mergeCell ref="F382:F383"/>
    <mergeCell ref="G382:G383"/>
    <mergeCell ref="AI382:AI383"/>
    <mergeCell ref="A384:A392"/>
    <mergeCell ref="C384:C392"/>
    <mergeCell ref="D384:D392"/>
    <mergeCell ref="E384:E392"/>
    <mergeCell ref="F384:F392"/>
    <mergeCell ref="Z382:Z383"/>
    <mergeCell ref="AA382:AA383"/>
    <mergeCell ref="AB382:AB383"/>
    <mergeCell ref="AC382:AC383"/>
    <mergeCell ref="AD382:AD383"/>
    <mergeCell ref="AE382:AE383"/>
    <mergeCell ref="T382:T383"/>
    <mergeCell ref="U382:U383"/>
    <mergeCell ref="V382:V383"/>
    <mergeCell ref="W382:W383"/>
    <mergeCell ref="X382:X383"/>
    <mergeCell ref="Y382:Y383"/>
    <mergeCell ref="N382:N383"/>
    <mergeCell ref="O382:O383"/>
    <mergeCell ref="P382:P383"/>
    <mergeCell ref="Q382:Q383"/>
    <mergeCell ref="R382:R383"/>
    <mergeCell ref="S382:S383"/>
    <mergeCell ref="H382:H383"/>
    <mergeCell ref="I382:I383"/>
    <mergeCell ref="J382:J383"/>
    <mergeCell ref="K382:K383"/>
    <mergeCell ref="L382:L383"/>
    <mergeCell ref="M382:M383"/>
    <mergeCell ref="A382:A383"/>
    <mergeCell ref="C382:C383"/>
    <mergeCell ref="AF371:AF372"/>
    <mergeCell ref="AG371:AG372"/>
    <mergeCell ref="AH371:AH372"/>
    <mergeCell ref="AI371:AI372"/>
    <mergeCell ref="AJ371:AJ372"/>
    <mergeCell ref="A373:A381"/>
    <mergeCell ref="C373:C381"/>
    <mergeCell ref="D373:D381"/>
    <mergeCell ref="E373:E381"/>
    <mergeCell ref="F373:F381"/>
    <mergeCell ref="Z371:Z372"/>
    <mergeCell ref="AA371:AA372"/>
    <mergeCell ref="AB371:AB372"/>
    <mergeCell ref="AC371:AC372"/>
    <mergeCell ref="AD371:AD372"/>
    <mergeCell ref="AE371:AE372"/>
    <mergeCell ref="T371:T372"/>
    <mergeCell ref="U371:U372"/>
    <mergeCell ref="V371:V372"/>
    <mergeCell ref="W371:W372"/>
    <mergeCell ref="X371:X372"/>
    <mergeCell ref="Y371:Y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A371:A372"/>
    <mergeCell ref="C371:C372"/>
    <mergeCell ref="D371:D372"/>
    <mergeCell ref="E371:E372"/>
    <mergeCell ref="F371:F372"/>
    <mergeCell ref="G371:G372"/>
    <mergeCell ref="AF360:AF361"/>
    <mergeCell ref="AG360:AG361"/>
    <mergeCell ref="C360:C361"/>
    <mergeCell ref="D360:D361"/>
    <mergeCell ref="E360:E361"/>
    <mergeCell ref="F360:F361"/>
    <mergeCell ref="G360:G361"/>
    <mergeCell ref="AH360:AH361"/>
    <mergeCell ref="AI360:AI361"/>
    <mergeCell ref="A362:A370"/>
    <mergeCell ref="C362:C370"/>
    <mergeCell ref="D362:D370"/>
    <mergeCell ref="E362:E370"/>
    <mergeCell ref="F362:F370"/>
    <mergeCell ref="Z360:Z361"/>
    <mergeCell ref="AA360:AA361"/>
    <mergeCell ref="AB360:AB361"/>
    <mergeCell ref="AC360:AC361"/>
    <mergeCell ref="AD360:AD361"/>
    <mergeCell ref="AE360:AE361"/>
    <mergeCell ref="T360:T361"/>
    <mergeCell ref="U360:U361"/>
    <mergeCell ref="V360:V361"/>
    <mergeCell ref="W360:W361"/>
    <mergeCell ref="X360:X361"/>
    <mergeCell ref="Y360:Y361"/>
    <mergeCell ref="N360:N361"/>
    <mergeCell ref="O360:O361"/>
    <mergeCell ref="P360:P361"/>
    <mergeCell ref="Q360:Q361"/>
    <mergeCell ref="R360:R361"/>
    <mergeCell ref="S360:S361"/>
    <mergeCell ref="H360:H361"/>
    <mergeCell ref="I360:I361"/>
    <mergeCell ref="J360:J361"/>
    <mergeCell ref="K360:K361"/>
    <mergeCell ref="L360:L361"/>
    <mergeCell ref="M360:M361"/>
    <mergeCell ref="A360:A361"/>
    <mergeCell ref="AF349:AF350"/>
    <mergeCell ref="AG349:AG350"/>
    <mergeCell ref="A349:A350"/>
    <mergeCell ref="C349:C350"/>
    <mergeCell ref="D349:D350"/>
    <mergeCell ref="E349:E350"/>
    <mergeCell ref="F349:F350"/>
    <mergeCell ref="G349:G350"/>
    <mergeCell ref="AH349:AH350"/>
    <mergeCell ref="AI349:AI350"/>
    <mergeCell ref="AJ349:AJ350"/>
    <mergeCell ref="A351:A359"/>
    <mergeCell ref="C351:C359"/>
    <mergeCell ref="D351:D359"/>
    <mergeCell ref="E351:E359"/>
    <mergeCell ref="F351:F359"/>
    <mergeCell ref="Z349:Z350"/>
    <mergeCell ref="AA349:AA350"/>
    <mergeCell ref="AB349:AB350"/>
    <mergeCell ref="AC349:AC350"/>
    <mergeCell ref="AD349:AD350"/>
    <mergeCell ref="AE349:AE350"/>
    <mergeCell ref="T349:T350"/>
    <mergeCell ref="U349:U350"/>
    <mergeCell ref="V349:V350"/>
    <mergeCell ref="W349:W350"/>
    <mergeCell ref="X349:X350"/>
    <mergeCell ref="Y349:Y350"/>
    <mergeCell ref="N349:N350"/>
    <mergeCell ref="O349:O350"/>
    <mergeCell ref="P349:P350"/>
    <mergeCell ref="Q349:Q350"/>
    <mergeCell ref="R349:R350"/>
    <mergeCell ref="S349:S350"/>
    <mergeCell ref="H349:H350"/>
    <mergeCell ref="I349:I350"/>
    <mergeCell ref="J349:J350"/>
    <mergeCell ref="K349:K350"/>
    <mergeCell ref="L349:L350"/>
    <mergeCell ref="M349:M350"/>
    <mergeCell ref="AF799:AF800"/>
    <mergeCell ref="AG799:AG800"/>
    <mergeCell ref="AH799:AH800"/>
    <mergeCell ref="AI799:AI800"/>
    <mergeCell ref="A801:A809"/>
    <mergeCell ref="C801:C809"/>
    <mergeCell ref="D801:D809"/>
    <mergeCell ref="E801:E809"/>
    <mergeCell ref="F801:F809"/>
    <mergeCell ref="Z799:Z800"/>
    <mergeCell ref="AA799:AA800"/>
    <mergeCell ref="AB799:AB800"/>
    <mergeCell ref="AC799:AC800"/>
    <mergeCell ref="AD799:AD800"/>
    <mergeCell ref="AE799:AE800"/>
    <mergeCell ref="T799:T800"/>
    <mergeCell ref="U799:U800"/>
    <mergeCell ref="V799:V800"/>
    <mergeCell ref="W799:W800"/>
    <mergeCell ref="X799:X800"/>
    <mergeCell ref="Y799:Y800"/>
    <mergeCell ref="N799:N800"/>
    <mergeCell ref="O799:O800"/>
    <mergeCell ref="P799:P800"/>
    <mergeCell ref="Q799:Q800"/>
    <mergeCell ref="R799:R800"/>
    <mergeCell ref="S799:S800"/>
    <mergeCell ref="H799:H800"/>
    <mergeCell ref="I799:I800"/>
    <mergeCell ref="J799:J800"/>
    <mergeCell ref="K799:K800"/>
    <mergeCell ref="L799:L800"/>
    <mergeCell ref="M799:M800"/>
    <mergeCell ref="A799:A800"/>
    <mergeCell ref="C799:C800"/>
    <mergeCell ref="D799:D800"/>
    <mergeCell ref="E799:E800"/>
    <mergeCell ref="F799:F800"/>
    <mergeCell ref="G799:G800"/>
    <mergeCell ref="AF788:AF789"/>
    <mergeCell ref="AG788:AG789"/>
    <mergeCell ref="AH788:AH789"/>
    <mergeCell ref="AI788:AI789"/>
    <mergeCell ref="AJ788:AJ789"/>
    <mergeCell ref="A790:A798"/>
    <mergeCell ref="C790:C798"/>
    <mergeCell ref="D790:D798"/>
    <mergeCell ref="E790:E798"/>
    <mergeCell ref="F790:F798"/>
    <mergeCell ref="Z788:Z789"/>
    <mergeCell ref="AA788:AA789"/>
    <mergeCell ref="AB788:AB789"/>
    <mergeCell ref="AC788:AC789"/>
    <mergeCell ref="AD788:AD789"/>
    <mergeCell ref="AE788:AE789"/>
    <mergeCell ref="T788:T789"/>
    <mergeCell ref="U788:U789"/>
    <mergeCell ref="V788:V789"/>
    <mergeCell ref="W788:W789"/>
    <mergeCell ref="X788:X789"/>
    <mergeCell ref="Y788:Y789"/>
    <mergeCell ref="N788:N789"/>
    <mergeCell ref="O788:O789"/>
    <mergeCell ref="P788:P789"/>
    <mergeCell ref="Q788:Q789"/>
    <mergeCell ref="R788:R789"/>
    <mergeCell ref="S788:S789"/>
    <mergeCell ref="H788:H789"/>
    <mergeCell ref="I788:I789"/>
    <mergeCell ref="J788:J789"/>
    <mergeCell ref="K788:K789"/>
    <mergeCell ref="L788:L789"/>
    <mergeCell ref="M788:M789"/>
    <mergeCell ref="AJ777:AJ778"/>
    <mergeCell ref="AJ780:AJ781"/>
    <mergeCell ref="AJ783:AJ784"/>
    <mergeCell ref="AJ786:AJ787"/>
    <mergeCell ref="A788:A789"/>
    <mergeCell ref="C788:C789"/>
    <mergeCell ref="D788:D789"/>
    <mergeCell ref="E788:E789"/>
    <mergeCell ref="F788:F789"/>
    <mergeCell ref="G788:G789"/>
    <mergeCell ref="A776:A787"/>
    <mergeCell ref="C776:C787"/>
    <mergeCell ref="D776:D787"/>
    <mergeCell ref="E776:E787"/>
    <mergeCell ref="F776:F787"/>
    <mergeCell ref="Y774:Y775"/>
    <mergeCell ref="N774:N775"/>
    <mergeCell ref="O774:O775"/>
    <mergeCell ref="P774:P775"/>
    <mergeCell ref="Q774:Q775"/>
    <mergeCell ref="R774:R775"/>
    <mergeCell ref="S774:S775"/>
    <mergeCell ref="H774:H775"/>
    <mergeCell ref="I774:I775"/>
    <mergeCell ref="J774:J775"/>
    <mergeCell ref="K774:K775"/>
    <mergeCell ref="L774:L775"/>
    <mergeCell ref="M774:M775"/>
    <mergeCell ref="A774:A775"/>
    <mergeCell ref="C774:C775"/>
    <mergeCell ref="D774:D775"/>
    <mergeCell ref="E774:E775"/>
    <mergeCell ref="F774:F775"/>
    <mergeCell ref="G774:G775"/>
    <mergeCell ref="B774:B775"/>
    <mergeCell ref="AF159:AF160"/>
    <mergeCell ref="AG159:AG160"/>
    <mergeCell ref="AH159:AH160"/>
    <mergeCell ref="AI159:AI160"/>
    <mergeCell ref="AJ159:AJ160"/>
    <mergeCell ref="A161:A169"/>
    <mergeCell ref="C161:C169"/>
    <mergeCell ref="D161:D169"/>
    <mergeCell ref="E161:E169"/>
    <mergeCell ref="F161:F169"/>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A159:A160"/>
    <mergeCell ref="C159:C160"/>
    <mergeCell ref="D159:D160"/>
    <mergeCell ref="E159:E160"/>
    <mergeCell ref="F159:F160"/>
    <mergeCell ref="G159:G160"/>
    <mergeCell ref="AF148:AF149"/>
    <mergeCell ref="AG148:AG149"/>
    <mergeCell ref="AH148:AH149"/>
    <mergeCell ref="AI148:AI149"/>
    <mergeCell ref="AJ148:AJ149"/>
    <mergeCell ref="A150:A158"/>
    <mergeCell ref="C150:C158"/>
    <mergeCell ref="D150:D158"/>
    <mergeCell ref="E150:E158"/>
    <mergeCell ref="F150:F158"/>
    <mergeCell ref="Z148:Z149"/>
    <mergeCell ref="AA148:AA149"/>
    <mergeCell ref="AB148:AB149"/>
    <mergeCell ref="AC148:AC149"/>
    <mergeCell ref="AD148:AD149"/>
    <mergeCell ref="AE148:AE149"/>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A148:A149"/>
    <mergeCell ref="C148:C149"/>
    <mergeCell ref="D148:D149"/>
    <mergeCell ref="E148:E149"/>
    <mergeCell ref="F148:F149"/>
    <mergeCell ref="G148:G149"/>
    <mergeCell ref="AF137:AF138"/>
    <mergeCell ref="M137:M138"/>
    <mergeCell ref="A137:A138"/>
    <mergeCell ref="C137:C138"/>
    <mergeCell ref="D137:D138"/>
    <mergeCell ref="E137:E138"/>
    <mergeCell ref="F137:F138"/>
    <mergeCell ref="G137:G138"/>
    <mergeCell ref="AG137:AG138"/>
    <mergeCell ref="AH137:AH138"/>
    <mergeCell ref="AI137:AI138"/>
    <mergeCell ref="AJ137:AJ138"/>
    <mergeCell ref="A139:A147"/>
    <mergeCell ref="C139:C147"/>
    <mergeCell ref="D139:D147"/>
    <mergeCell ref="E139:E147"/>
    <mergeCell ref="F139:F147"/>
    <mergeCell ref="Z137:Z138"/>
    <mergeCell ref="AA137:AA138"/>
    <mergeCell ref="AB137:AB138"/>
    <mergeCell ref="AC137:AC138"/>
    <mergeCell ref="AD137:AD138"/>
    <mergeCell ref="AE137:AE138"/>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AF126:AF127"/>
    <mergeCell ref="AG126:AG127"/>
    <mergeCell ref="AH126:AH127"/>
    <mergeCell ref="AI126:AI127"/>
    <mergeCell ref="AJ126:AJ127"/>
    <mergeCell ref="A128:A136"/>
    <mergeCell ref="C128:C136"/>
    <mergeCell ref="D128:D136"/>
    <mergeCell ref="E128:E136"/>
    <mergeCell ref="F128:F136"/>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A126:A127"/>
    <mergeCell ref="C126:C127"/>
    <mergeCell ref="D126:D127"/>
    <mergeCell ref="E126:E127"/>
    <mergeCell ref="F126:F127"/>
    <mergeCell ref="G126:G127"/>
    <mergeCell ref="AF115:AF116"/>
    <mergeCell ref="AG115:AG116"/>
    <mergeCell ref="AH115:AH116"/>
    <mergeCell ref="AI115:AI116"/>
    <mergeCell ref="AJ115:AJ116"/>
    <mergeCell ref="A117:A125"/>
    <mergeCell ref="C117:C125"/>
    <mergeCell ref="D117:D125"/>
    <mergeCell ref="E117:E125"/>
    <mergeCell ref="F117:F125"/>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A115:A116"/>
    <mergeCell ref="C115:C116"/>
    <mergeCell ref="D115:D116"/>
    <mergeCell ref="E115:E116"/>
    <mergeCell ref="F115:F116"/>
    <mergeCell ref="G115:G116"/>
    <mergeCell ref="AF763:AF764"/>
    <mergeCell ref="M763:M764"/>
    <mergeCell ref="A763:A764"/>
    <mergeCell ref="C763:C764"/>
    <mergeCell ref="D763:D764"/>
    <mergeCell ref="E763:E764"/>
    <mergeCell ref="F763:F764"/>
    <mergeCell ref="G763:G764"/>
    <mergeCell ref="AF752:AF753"/>
    <mergeCell ref="M752:M753"/>
    <mergeCell ref="A752:A753"/>
    <mergeCell ref="C752:C753"/>
    <mergeCell ref="D752:D753"/>
    <mergeCell ref="E752:E753"/>
    <mergeCell ref="F752:F753"/>
    <mergeCell ref="G752:G753"/>
    <mergeCell ref="AG763:AG764"/>
    <mergeCell ref="AH763:AH764"/>
    <mergeCell ref="AI763:AI764"/>
    <mergeCell ref="AJ763:AJ764"/>
    <mergeCell ref="A765:A773"/>
    <mergeCell ref="C765:C773"/>
    <mergeCell ref="D765:D773"/>
    <mergeCell ref="E765:E773"/>
    <mergeCell ref="F765:F773"/>
    <mergeCell ref="Z763:Z764"/>
    <mergeCell ref="AA763:AA764"/>
    <mergeCell ref="AB763:AB764"/>
    <mergeCell ref="AC763:AC764"/>
    <mergeCell ref="AD763:AD764"/>
    <mergeCell ref="AE763:AE764"/>
    <mergeCell ref="T763:T764"/>
    <mergeCell ref="U763:U764"/>
    <mergeCell ref="V763:V764"/>
    <mergeCell ref="W763:W764"/>
    <mergeCell ref="X763:X764"/>
    <mergeCell ref="Y763:Y764"/>
    <mergeCell ref="N763:N764"/>
    <mergeCell ref="O763:O764"/>
    <mergeCell ref="P763:P764"/>
    <mergeCell ref="Q763:Q764"/>
    <mergeCell ref="R763:R764"/>
    <mergeCell ref="S763:S764"/>
    <mergeCell ref="H763:H764"/>
    <mergeCell ref="I763:I764"/>
    <mergeCell ref="J763:J764"/>
    <mergeCell ref="K763:K764"/>
    <mergeCell ref="L763:L764"/>
    <mergeCell ref="AG752:AG753"/>
    <mergeCell ref="AH752:AH753"/>
    <mergeCell ref="AI752:AI753"/>
    <mergeCell ref="AJ752:AJ753"/>
    <mergeCell ref="A754:A762"/>
    <mergeCell ref="C754:C762"/>
    <mergeCell ref="D754:D762"/>
    <mergeCell ref="E754:E762"/>
    <mergeCell ref="F754:F762"/>
    <mergeCell ref="Z752:Z753"/>
    <mergeCell ref="AA752:AA753"/>
    <mergeCell ref="AB752:AB753"/>
    <mergeCell ref="AC752:AC753"/>
    <mergeCell ref="AD752:AD753"/>
    <mergeCell ref="AE752:AE753"/>
    <mergeCell ref="T752:T753"/>
    <mergeCell ref="U752:U753"/>
    <mergeCell ref="V752:V753"/>
    <mergeCell ref="W752:W753"/>
    <mergeCell ref="X752:X753"/>
    <mergeCell ref="Y752:Y753"/>
    <mergeCell ref="N752:N753"/>
    <mergeCell ref="O752:O753"/>
    <mergeCell ref="P752:P753"/>
    <mergeCell ref="Q752:Q753"/>
    <mergeCell ref="R752:R753"/>
    <mergeCell ref="S752:S753"/>
    <mergeCell ref="H752:H753"/>
    <mergeCell ref="I752:I753"/>
    <mergeCell ref="J752:J753"/>
    <mergeCell ref="K752:K753"/>
    <mergeCell ref="L752:L753"/>
    <mergeCell ref="C106:C114"/>
    <mergeCell ref="D106:D114"/>
    <mergeCell ref="E106:E114"/>
    <mergeCell ref="F106:F114"/>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F104:F105"/>
    <mergeCell ref="G104:G105"/>
    <mergeCell ref="AF741:AF742"/>
    <mergeCell ref="AG741:AG742"/>
    <mergeCell ref="AH741:AH742"/>
    <mergeCell ref="AI741:AI742"/>
    <mergeCell ref="AJ741:AJ742"/>
    <mergeCell ref="A743:A751"/>
    <mergeCell ref="C743:C751"/>
    <mergeCell ref="D743:D751"/>
    <mergeCell ref="E743:E751"/>
    <mergeCell ref="F743:F751"/>
    <mergeCell ref="Z741:Z742"/>
    <mergeCell ref="AA741:AA742"/>
    <mergeCell ref="AB741:AB742"/>
    <mergeCell ref="AC741:AC742"/>
    <mergeCell ref="AD741:AD742"/>
    <mergeCell ref="AE741:AE742"/>
    <mergeCell ref="T741:T742"/>
    <mergeCell ref="U741:U742"/>
    <mergeCell ref="V741:V742"/>
    <mergeCell ref="W741:W742"/>
    <mergeCell ref="X741:X742"/>
    <mergeCell ref="Y741:Y742"/>
    <mergeCell ref="N741:N742"/>
    <mergeCell ref="O741:O742"/>
    <mergeCell ref="AF104:AF105"/>
    <mergeCell ref="AG104:AG105"/>
    <mergeCell ref="AH104:AH105"/>
    <mergeCell ref="AI104:AI105"/>
    <mergeCell ref="AJ104:AJ105"/>
    <mergeCell ref="A106:A114"/>
    <mergeCell ref="P741:P742"/>
    <mergeCell ref="Q741:Q742"/>
    <mergeCell ref="R741:R742"/>
    <mergeCell ref="S741:S742"/>
    <mergeCell ref="H741:H742"/>
    <mergeCell ref="I741:I742"/>
    <mergeCell ref="J741:J742"/>
    <mergeCell ref="K741:K742"/>
    <mergeCell ref="L741:L742"/>
    <mergeCell ref="M741:M742"/>
    <mergeCell ref="AJ730:AJ731"/>
    <mergeCell ref="AJ733:AJ734"/>
    <mergeCell ref="AJ736:AJ737"/>
    <mergeCell ref="AJ739:AJ740"/>
    <mergeCell ref="A741:A742"/>
    <mergeCell ref="C741:C742"/>
    <mergeCell ref="D741:D742"/>
    <mergeCell ref="E741:E742"/>
    <mergeCell ref="F741:F742"/>
    <mergeCell ref="G741:G742"/>
    <mergeCell ref="AF727:AF728"/>
    <mergeCell ref="AG727:AG728"/>
    <mergeCell ref="AH727:AH728"/>
    <mergeCell ref="AI727:AI728"/>
    <mergeCell ref="AJ727:AJ728"/>
    <mergeCell ref="A729:A740"/>
    <mergeCell ref="C729:C740"/>
    <mergeCell ref="D729:D740"/>
    <mergeCell ref="E729:E740"/>
    <mergeCell ref="F729:F740"/>
    <mergeCell ref="Z727:Z728"/>
    <mergeCell ref="AA727:AA728"/>
    <mergeCell ref="AB727:AB728"/>
    <mergeCell ref="AC727:AC728"/>
    <mergeCell ref="AD727:AD728"/>
    <mergeCell ref="AE727:AE728"/>
    <mergeCell ref="T727:T728"/>
    <mergeCell ref="U727:U728"/>
    <mergeCell ref="V727:V728"/>
    <mergeCell ref="W727:W728"/>
    <mergeCell ref="X727:X728"/>
    <mergeCell ref="Y727:Y728"/>
    <mergeCell ref="N727:N728"/>
    <mergeCell ref="O727:O728"/>
    <mergeCell ref="P727:P728"/>
    <mergeCell ref="Q727:Q728"/>
    <mergeCell ref="R727:R728"/>
    <mergeCell ref="S727:S728"/>
    <mergeCell ref="H727:H728"/>
    <mergeCell ref="I727:I728"/>
    <mergeCell ref="J727:J728"/>
    <mergeCell ref="K727:K728"/>
    <mergeCell ref="L727:L728"/>
    <mergeCell ref="M727:M728"/>
    <mergeCell ref="A727:A728"/>
    <mergeCell ref="C727:C728"/>
    <mergeCell ref="D727:D728"/>
    <mergeCell ref="E727:E728"/>
    <mergeCell ref="F727:F728"/>
    <mergeCell ref="G727:G728"/>
    <mergeCell ref="AF716:AF717"/>
    <mergeCell ref="AG716:AG717"/>
    <mergeCell ref="AH716:AH717"/>
    <mergeCell ref="AI716:AI717"/>
    <mergeCell ref="AJ716:AJ717"/>
    <mergeCell ref="A718:A726"/>
    <mergeCell ref="C718:C726"/>
    <mergeCell ref="D718:D726"/>
    <mergeCell ref="E718:E726"/>
    <mergeCell ref="F718:F726"/>
    <mergeCell ref="Z716:Z717"/>
    <mergeCell ref="AA716:AA717"/>
    <mergeCell ref="AB716:AB717"/>
    <mergeCell ref="AC716:AC717"/>
    <mergeCell ref="AD716:AD717"/>
    <mergeCell ref="AE716:AE717"/>
    <mergeCell ref="T716:T717"/>
    <mergeCell ref="U716:U717"/>
    <mergeCell ref="V716:V717"/>
    <mergeCell ref="W716:W717"/>
    <mergeCell ref="X716:X717"/>
    <mergeCell ref="Y716:Y717"/>
    <mergeCell ref="N716:N717"/>
    <mergeCell ref="O716:O717"/>
    <mergeCell ref="P716:P717"/>
    <mergeCell ref="Q716:Q717"/>
    <mergeCell ref="R716:R717"/>
    <mergeCell ref="S716:S717"/>
    <mergeCell ref="H716:H717"/>
    <mergeCell ref="I716:I717"/>
    <mergeCell ref="J716:J717"/>
    <mergeCell ref="K716:K717"/>
    <mergeCell ref="L716:L717"/>
    <mergeCell ref="M716:M717"/>
    <mergeCell ref="A716:A717"/>
    <mergeCell ref="C716:C717"/>
    <mergeCell ref="D716:D717"/>
    <mergeCell ref="E716:E717"/>
    <mergeCell ref="F716:F717"/>
    <mergeCell ref="G716:G717"/>
    <mergeCell ref="AF694:AF695"/>
    <mergeCell ref="M694:M695"/>
    <mergeCell ref="A694:A695"/>
    <mergeCell ref="C694:C695"/>
    <mergeCell ref="D694:D695"/>
    <mergeCell ref="E694:E695"/>
    <mergeCell ref="F694:F695"/>
    <mergeCell ref="G694:G695"/>
    <mergeCell ref="B694:B695"/>
    <mergeCell ref="B696:B704"/>
    <mergeCell ref="B705:B706"/>
    <mergeCell ref="B707:B715"/>
    <mergeCell ref="B716:B717"/>
    <mergeCell ref="H705:H706"/>
    <mergeCell ref="I705:I706"/>
    <mergeCell ref="J705:J706"/>
    <mergeCell ref="K705:K706"/>
    <mergeCell ref="L705:L706"/>
    <mergeCell ref="AG694:AG695"/>
    <mergeCell ref="AH694:AH695"/>
    <mergeCell ref="AI694:AI695"/>
    <mergeCell ref="AJ694:AJ695"/>
    <mergeCell ref="A696:A704"/>
    <mergeCell ref="C696:C704"/>
    <mergeCell ref="D696:D704"/>
    <mergeCell ref="E696:E704"/>
    <mergeCell ref="F696:F704"/>
    <mergeCell ref="Z694:Z695"/>
    <mergeCell ref="AA694:AA695"/>
    <mergeCell ref="AB694:AB695"/>
    <mergeCell ref="AC694:AC695"/>
    <mergeCell ref="AD694:AD695"/>
    <mergeCell ref="AE694:AE695"/>
    <mergeCell ref="T694:T695"/>
    <mergeCell ref="U694:U695"/>
    <mergeCell ref="V694:V695"/>
    <mergeCell ref="W694:W695"/>
    <mergeCell ref="X694:X695"/>
    <mergeCell ref="Y694:Y695"/>
    <mergeCell ref="N694:N695"/>
    <mergeCell ref="O694:O695"/>
    <mergeCell ref="P694:P695"/>
    <mergeCell ref="Q694:Q695"/>
    <mergeCell ref="R694:R695"/>
    <mergeCell ref="S694:S695"/>
    <mergeCell ref="H694:H695"/>
    <mergeCell ref="I694:I695"/>
    <mergeCell ref="J694:J695"/>
    <mergeCell ref="K694:K695"/>
    <mergeCell ref="L694:L695"/>
    <mergeCell ref="AF327:AF328"/>
    <mergeCell ref="AG327:AG328"/>
    <mergeCell ref="AH327:AH328"/>
    <mergeCell ref="AI327:AI328"/>
    <mergeCell ref="AJ327:AJ328"/>
    <mergeCell ref="A329:A337"/>
    <mergeCell ref="C329:C337"/>
    <mergeCell ref="D329:D337"/>
    <mergeCell ref="E329:E337"/>
    <mergeCell ref="F329:F337"/>
    <mergeCell ref="Z327:Z328"/>
    <mergeCell ref="AA327:AA328"/>
    <mergeCell ref="AB327:AB328"/>
    <mergeCell ref="AC327:AC328"/>
    <mergeCell ref="AD327:AD328"/>
    <mergeCell ref="AE327:AE328"/>
    <mergeCell ref="T327:T328"/>
    <mergeCell ref="U327:U328"/>
    <mergeCell ref="V327:V328"/>
    <mergeCell ref="W327:W328"/>
    <mergeCell ref="X327:X328"/>
    <mergeCell ref="Y327:Y328"/>
    <mergeCell ref="N327:N328"/>
    <mergeCell ref="O327:O328"/>
    <mergeCell ref="P327:P328"/>
    <mergeCell ref="Q327:Q328"/>
    <mergeCell ref="R327:R328"/>
    <mergeCell ref="S327:S328"/>
    <mergeCell ref="H327:H328"/>
    <mergeCell ref="I327:I328"/>
    <mergeCell ref="J327:J328"/>
    <mergeCell ref="K327:K328"/>
    <mergeCell ref="L327:L328"/>
    <mergeCell ref="M327:M328"/>
    <mergeCell ref="A327:A328"/>
    <mergeCell ref="C327:C328"/>
    <mergeCell ref="D327:D328"/>
    <mergeCell ref="E327:E328"/>
    <mergeCell ref="F327:F328"/>
    <mergeCell ref="G327:G328"/>
    <mergeCell ref="AF316:AF317"/>
    <mergeCell ref="AG316:AG317"/>
    <mergeCell ref="AH316:AH317"/>
    <mergeCell ref="AI316:AI317"/>
    <mergeCell ref="AJ316:AJ317"/>
    <mergeCell ref="A318:A326"/>
    <mergeCell ref="C318:C326"/>
    <mergeCell ref="D318:D326"/>
    <mergeCell ref="E318:E326"/>
    <mergeCell ref="F318:F326"/>
    <mergeCell ref="Z316:Z317"/>
    <mergeCell ref="AA316:AA317"/>
    <mergeCell ref="AB316:AB317"/>
    <mergeCell ref="AC316:AC317"/>
    <mergeCell ref="AD316:AD317"/>
    <mergeCell ref="AE316:AE317"/>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A316:A317"/>
    <mergeCell ref="C316:C317"/>
    <mergeCell ref="D316:D317"/>
    <mergeCell ref="E316:E317"/>
    <mergeCell ref="F316:F317"/>
    <mergeCell ref="G316:G317"/>
    <mergeCell ref="AF672:AF673"/>
    <mergeCell ref="M672:M673"/>
    <mergeCell ref="A672:A673"/>
    <mergeCell ref="C672:C673"/>
    <mergeCell ref="D672:D673"/>
    <mergeCell ref="E672:E673"/>
    <mergeCell ref="F672:F673"/>
    <mergeCell ref="G672:G673"/>
    <mergeCell ref="P661:P662"/>
    <mergeCell ref="Q661:Q662"/>
    <mergeCell ref="R661:R662"/>
    <mergeCell ref="S661:S662"/>
    <mergeCell ref="H661:H662"/>
    <mergeCell ref="I661:I662"/>
    <mergeCell ref="J661:J662"/>
    <mergeCell ref="K661:K662"/>
    <mergeCell ref="AG672:AG673"/>
    <mergeCell ref="AH672:AH673"/>
    <mergeCell ref="AI672:AI673"/>
    <mergeCell ref="AJ672:AJ673"/>
    <mergeCell ref="A674:A682"/>
    <mergeCell ref="C674:C682"/>
    <mergeCell ref="D674:D682"/>
    <mergeCell ref="E674:E682"/>
    <mergeCell ref="F674:F682"/>
    <mergeCell ref="Z672:Z673"/>
    <mergeCell ref="AA672:AA673"/>
    <mergeCell ref="AB672:AB673"/>
    <mergeCell ref="AC672:AC673"/>
    <mergeCell ref="AD672:AD673"/>
    <mergeCell ref="AE672:AE673"/>
    <mergeCell ref="T672:T673"/>
    <mergeCell ref="U672:U673"/>
    <mergeCell ref="V672:V673"/>
    <mergeCell ref="W672:W673"/>
    <mergeCell ref="X672:X673"/>
    <mergeCell ref="Y672:Y673"/>
    <mergeCell ref="N672:N673"/>
    <mergeCell ref="O672:O673"/>
    <mergeCell ref="P672:P673"/>
    <mergeCell ref="Q672:Q673"/>
    <mergeCell ref="R672:R673"/>
    <mergeCell ref="S672:S673"/>
    <mergeCell ref="H672:H673"/>
    <mergeCell ref="I672:I673"/>
    <mergeCell ref="J672:J673"/>
    <mergeCell ref="K672:K673"/>
    <mergeCell ref="L672:L673"/>
    <mergeCell ref="AF38:AF39"/>
    <mergeCell ref="AG38:AG39"/>
    <mergeCell ref="AH38:AH39"/>
    <mergeCell ref="AI38:AI39"/>
    <mergeCell ref="AJ38:AJ39"/>
    <mergeCell ref="A40:A48"/>
    <mergeCell ref="C40:C48"/>
    <mergeCell ref="D40:D48"/>
    <mergeCell ref="E40:E48"/>
    <mergeCell ref="F40:F48"/>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38:A39"/>
    <mergeCell ref="C38:C39"/>
    <mergeCell ref="D38:D39"/>
    <mergeCell ref="E38:E39"/>
    <mergeCell ref="F38:F39"/>
    <mergeCell ref="G38:G39"/>
    <mergeCell ref="AF93:AF94"/>
    <mergeCell ref="AG93:AG94"/>
    <mergeCell ref="AH93:AH94"/>
    <mergeCell ref="AI93:AI94"/>
    <mergeCell ref="AJ93:AJ94"/>
    <mergeCell ref="A95:A103"/>
    <mergeCell ref="C95:C103"/>
    <mergeCell ref="D95:D103"/>
    <mergeCell ref="E95:E103"/>
    <mergeCell ref="F95:F103"/>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J93:J94"/>
    <mergeCell ref="K93:K94"/>
    <mergeCell ref="L93:L94"/>
    <mergeCell ref="M93:M94"/>
    <mergeCell ref="A93:A94"/>
    <mergeCell ref="C93:C94"/>
    <mergeCell ref="D93:D94"/>
    <mergeCell ref="E93:E94"/>
    <mergeCell ref="F93:F94"/>
    <mergeCell ref="G93:G94"/>
    <mergeCell ref="AF283:AF284"/>
    <mergeCell ref="M283:M284"/>
    <mergeCell ref="A283:A284"/>
    <mergeCell ref="C283:C284"/>
    <mergeCell ref="D283:D284"/>
    <mergeCell ref="E283:E284"/>
    <mergeCell ref="F283:F284"/>
    <mergeCell ref="G283:G284"/>
    <mergeCell ref="AF272:AF273"/>
    <mergeCell ref="M272:M273"/>
    <mergeCell ref="A272:A273"/>
    <mergeCell ref="C272:C273"/>
    <mergeCell ref="D272:D273"/>
    <mergeCell ref="E272:E273"/>
    <mergeCell ref="F272:F273"/>
    <mergeCell ref="G272:G273"/>
    <mergeCell ref="L104:L105"/>
    <mergeCell ref="M104:M105"/>
    <mergeCell ref="A104:A105"/>
    <mergeCell ref="C104:C105"/>
    <mergeCell ref="D104:D105"/>
    <mergeCell ref="E104:E105"/>
    <mergeCell ref="AG283:AG284"/>
    <mergeCell ref="AH283:AH284"/>
    <mergeCell ref="AI283:AI284"/>
    <mergeCell ref="AJ283:AJ284"/>
    <mergeCell ref="A285:A293"/>
    <mergeCell ref="C285:C293"/>
    <mergeCell ref="D285:D293"/>
    <mergeCell ref="E285:E293"/>
    <mergeCell ref="F285:F293"/>
    <mergeCell ref="Z283:Z284"/>
    <mergeCell ref="AA283:AA284"/>
    <mergeCell ref="AB283:AB284"/>
    <mergeCell ref="AC283:AC284"/>
    <mergeCell ref="AD283:AD284"/>
    <mergeCell ref="AE283:AE284"/>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AG272:AG273"/>
    <mergeCell ref="AH272:AH273"/>
    <mergeCell ref="AI272:AI273"/>
    <mergeCell ref="AJ272:AJ273"/>
    <mergeCell ref="A274:A282"/>
    <mergeCell ref="C274:C282"/>
    <mergeCell ref="D274:D282"/>
    <mergeCell ref="E274:E282"/>
    <mergeCell ref="F274:F282"/>
    <mergeCell ref="Z272:Z273"/>
    <mergeCell ref="AA272:AA273"/>
    <mergeCell ref="AB272:AB273"/>
    <mergeCell ref="AC272:AC273"/>
    <mergeCell ref="AD272:AD273"/>
    <mergeCell ref="AE272:AE273"/>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AF261:AF262"/>
    <mergeCell ref="AG261:AG262"/>
    <mergeCell ref="AH261:AH262"/>
    <mergeCell ref="AI261:AI262"/>
    <mergeCell ref="AJ261:AJ262"/>
    <mergeCell ref="A263:A271"/>
    <mergeCell ref="C263:C271"/>
    <mergeCell ref="D263:D271"/>
    <mergeCell ref="E263:E271"/>
    <mergeCell ref="F263:F271"/>
    <mergeCell ref="Z261:Z262"/>
    <mergeCell ref="AA261:AA262"/>
    <mergeCell ref="AB261:AB262"/>
    <mergeCell ref="AC261:AC262"/>
    <mergeCell ref="AD261:AD262"/>
    <mergeCell ref="AE261:AE262"/>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A261:A262"/>
    <mergeCell ref="C261:C262"/>
    <mergeCell ref="D261:D262"/>
    <mergeCell ref="E261:E262"/>
    <mergeCell ref="F261:F262"/>
    <mergeCell ref="G261:G262"/>
    <mergeCell ref="AF250:AF251"/>
    <mergeCell ref="AG250:AG251"/>
    <mergeCell ref="AH250:AH251"/>
    <mergeCell ref="AI250:AI251"/>
    <mergeCell ref="AJ250:AJ251"/>
    <mergeCell ref="A252:A260"/>
    <mergeCell ref="C252:C260"/>
    <mergeCell ref="D252:D260"/>
    <mergeCell ref="E252:E260"/>
    <mergeCell ref="F252:F260"/>
    <mergeCell ref="Z250:Z251"/>
    <mergeCell ref="AA250:AA251"/>
    <mergeCell ref="AB250:AB251"/>
    <mergeCell ref="AC250:AC251"/>
    <mergeCell ref="AD250:AD251"/>
    <mergeCell ref="AE250:AE251"/>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A250:A251"/>
    <mergeCell ref="C250:C251"/>
    <mergeCell ref="D250:D251"/>
    <mergeCell ref="E250:E251"/>
    <mergeCell ref="F250:F251"/>
    <mergeCell ref="G250:G251"/>
    <mergeCell ref="AF239:AF240"/>
    <mergeCell ref="M239:M240"/>
    <mergeCell ref="A239:A240"/>
    <mergeCell ref="C239:C240"/>
    <mergeCell ref="D239:D240"/>
    <mergeCell ref="E239:E240"/>
    <mergeCell ref="F239:F240"/>
    <mergeCell ref="G239:G240"/>
    <mergeCell ref="AG239:AG240"/>
    <mergeCell ref="AH239:AH240"/>
    <mergeCell ref="AI239:AI240"/>
    <mergeCell ref="AJ239:AJ240"/>
    <mergeCell ref="A241:A249"/>
    <mergeCell ref="C241:C249"/>
    <mergeCell ref="D241:D249"/>
    <mergeCell ref="E241:E249"/>
    <mergeCell ref="F241:F249"/>
    <mergeCell ref="Z239:Z240"/>
    <mergeCell ref="AA239:AA240"/>
    <mergeCell ref="AB239:AB240"/>
    <mergeCell ref="AC239:AC240"/>
    <mergeCell ref="AD239:AD240"/>
    <mergeCell ref="AE239:AE240"/>
    <mergeCell ref="T239:T240"/>
    <mergeCell ref="U239:U240"/>
    <mergeCell ref="V239:V240"/>
    <mergeCell ref="W239:W240"/>
    <mergeCell ref="X239:X240"/>
    <mergeCell ref="Y239:Y240"/>
    <mergeCell ref="N239:N240"/>
    <mergeCell ref="O239:O240"/>
    <mergeCell ref="P239:P240"/>
    <mergeCell ref="Q239:Q240"/>
    <mergeCell ref="R239:R240"/>
    <mergeCell ref="S239:S240"/>
    <mergeCell ref="H239:H240"/>
    <mergeCell ref="I239:I240"/>
    <mergeCell ref="J239:J240"/>
    <mergeCell ref="K239:K240"/>
    <mergeCell ref="L239:L240"/>
    <mergeCell ref="AF926:AF927"/>
    <mergeCell ref="AG926:AG927"/>
    <mergeCell ref="AH926:AH927"/>
    <mergeCell ref="AI926:AI927"/>
    <mergeCell ref="AJ926:AJ927"/>
    <mergeCell ref="A928:A936"/>
    <mergeCell ref="C928:C936"/>
    <mergeCell ref="D928:D936"/>
    <mergeCell ref="E928:E936"/>
    <mergeCell ref="F928:F936"/>
    <mergeCell ref="Z926:Z927"/>
    <mergeCell ref="AA926:AA927"/>
    <mergeCell ref="AB926:AB927"/>
    <mergeCell ref="AC926:AC927"/>
    <mergeCell ref="AD926:AD927"/>
    <mergeCell ref="AE926:AE927"/>
    <mergeCell ref="T926:T927"/>
    <mergeCell ref="U926:U927"/>
    <mergeCell ref="V926:V927"/>
    <mergeCell ref="W926:W927"/>
    <mergeCell ref="X926:X927"/>
    <mergeCell ref="Y926:Y927"/>
    <mergeCell ref="N926:N927"/>
    <mergeCell ref="O926:O927"/>
    <mergeCell ref="P926:P927"/>
    <mergeCell ref="Q926:Q927"/>
    <mergeCell ref="R926:R927"/>
    <mergeCell ref="S926:S927"/>
    <mergeCell ref="H926:H927"/>
    <mergeCell ref="I926:I927"/>
    <mergeCell ref="J926:J927"/>
    <mergeCell ref="K926:K927"/>
    <mergeCell ref="L926:L927"/>
    <mergeCell ref="M926:M927"/>
    <mergeCell ref="A926:A927"/>
    <mergeCell ref="C926:C927"/>
    <mergeCell ref="D926:D927"/>
    <mergeCell ref="E926:E927"/>
    <mergeCell ref="F926:F927"/>
    <mergeCell ref="G926:G927"/>
    <mergeCell ref="AF661:AF662"/>
    <mergeCell ref="AG661:AG662"/>
    <mergeCell ref="AH661:AH662"/>
    <mergeCell ref="AI661:AI662"/>
    <mergeCell ref="AJ661:AJ662"/>
    <mergeCell ref="A663:A671"/>
    <mergeCell ref="C663:C671"/>
    <mergeCell ref="D663:D671"/>
    <mergeCell ref="E663:E671"/>
    <mergeCell ref="F663:F671"/>
    <mergeCell ref="Z661:Z662"/>
    <mergeCell ref="AA661:AA662"/>
    <mergeCell ref="AB661:AB662"/>
    <mergeCell ref="AC661:AC662"/>
    <mergeCell ref="AD661:AD662"/>
    <mergeCell ref="AE661:AE662"/>
    <mergeCell ref="T661:T662"/>
    <mergeCell ref="U661:U662"/>
    <mergeCell ref="V661:V662"/>
    <mergeCell ref="W661:W662"/>
    <mergeCell ref="X661:X662"/>
    <mergeCell ref="Y661:Y662"/>
    <mergeCell ref="N661:N662"/>
    <mergeCell ref="O661:O662"/>
    <mergeCell ref="L661:L662"/>
    <mergeCell ref="M661:M662"/>
    <mergeCell ref="A661:A662"/>
    <mergeCell ref="C661:C662"/>
    <mergeCell ref="D661:D662"/>
    <mergeCell ref="E661:E662"/>
    <mergeCell ref="F661:F662"/>
    <mergeCell ref="G661:G662"/>
    <mergeCell ref="AF228:AF229"/>
    <mergeCell ref="AG228:AG229"/>
    <mergeCell ref="AH228:AH229"/>
    <mergeCell ref="AI228:AI229"/>
    <mergeCell ref="AJ228:AJ229"/>
    <mergeCell ref="A230:A238"/>
    <mergeCell ref="C230:C238"/>
    <mergeCell ref="D230:D238"/>
    <mergeCell ref="E230:E238"/>
    <mergeCell ref="F230:F238"/>
    <mergeCell ref="Z228:Z229"/>
    <mergeCell ref="AA228:AA229"/>
    <mergeCell ref="AB228:AB229"/>
    <mergeCell ref="AC228:AC229"/>
    <mergeCell ref="AD228:AD229"/>
    <mergeCell ref="AE228:AE229"/>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AJ217:AJ218"/>
    <mergeCell ref="AJ220:AJ221"/>
    <mergeCell ref="AJ223:AJ224"/>
    <mergeCell ref="AJ226:AJ227"/>
    <mergeCell ref="A228:A229"/>
    <mergeCell ref="C228:C229"/>
    <mergeCell ref="D228:D229"/>
    <mergeCell ref="E228:E229"/>
    <mergeCell ref="F228:F229"/>
    <mergeCell ref="G228:G229"/>
    <mergeCell ref="AF214:AF215"/>
    <mergeCell ref="AG214:AG215"/>
    <mergeCell ref="AH214:AH215"/>
    <mergeCell ref="AI214:AI215"/>
    <mergeCell ref="AJ214:AJ215"/>
    <mergeCell ref="A216:A227"/>
    <mergeCell ref="C216:C227"/>
    <mergeCell ref="D216:D227"/>
    <mergeCell ref="E216:E227"/>
    <mergeCell ref="F216:F227"/>
    <mergeCell ref="Z214:Z215"/>
    <mergeCell ref="AA214:AA215"/>
    <mergeCell ref="AB214:AB215"/>
    <mergeCell ref="AC214:AC215"/>
    <mergeCell ref="AD214:AD215"/>
    <mergeCell ref="AE214:AE215"/>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A214:A215"/>
    <mergeCell ref="C214:C215"/>
    <mergeCell ref="D214:D215"/>
    <mergeCell ref="E214:E215"/>
    <mergeCell ref="F214:F215"/>
    <mergeCell ref="G214:G215"/>
    <mergeCell ref="AF16:AF17"/>
    <mergeCell ref="AG16:AG17"/>
    <mergeCell ref="AH16:AH17"/>
    <mergeCell ref="AI16:AI17"/>
    <mergeCell ref="AJ16:AJ17"/>
    <mergeCell ref="A18:A26"/>
    <mergeCell ref="C18:C26"/>
    <mergeCell ref="D18:D26"/>
    <mergeCell ref="E18:E26"/>
    <mergeCell ref="F18:F26"/>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16:A17"/>
    <mergeCell ref="C16:C17"/>
    <mergeCell ref="D16:D17"/>
    <mergeCell ref="E16:E17"/>
    <mergeCell ref="F16:F17"/>
    <mergeCell ref="G16:G17"/>
    <mergeCell ref="AF203:AF204"/>
    <mergeCell ref="M203:M204"/>
    <mergeCell ref="A203:A204"/>
    <mergeCell ref="C203:C204"/>
    <mergeCell ref="D203:D204"/>
    <mergeCell ref="E203:E204"/>
    <mergeCell ref="F203:F204"/>
    <mergeCell ref="G203:G204"/>
    <mergeCell ref="AF181:AF182"/>
    <mergeCell ref="M181:M182"/>
    <mergeCell ref="P93:P94"/>
    <mergeCell ref="Q93:Q94"/>
    <mergeCell ref="R93:R94"/>
    <mergeCell ref="S93:S94"/>
    <mergeCell ref="H93:H94"/>
    <mergeCell ref="I93:I94"/>
    <mergeCell ref="AG203:AG204"/>
    <mergeCell ref="AH203:AH204"/>
    <mergeCell ref="AI203:AI204"/>
    <mergeCell ref="AJ203:AJ204"/>
    <mergeCell ref="A205:A213"/>
    <mergeCell ref="C205:C213"/>
    <mergeCell ref="D205:D213"/>
    <mergeCell ref="E205:E213"/>
    <mergeCell ref="F205:F213"/>
    <mergeCell ref="Z203:Z204"/>
    <mergeCell ref="AA203:AA204"/>
    <mergeCell ref="AB203:AB204"/>
    <mergeCell ref="AC203:AC204"/>
    <mergeCell ref="AD203:AD204"/>
    <mergeCell ref="AE203:AE204"/>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D183:D191"/>
    <mergeCell ref="E183:E191"/>
    <mergeCell ref="F183:F191"/>
    <mergeCell ref="Z181:Z182"/>
    <mergeCell ref="AA181:AA182"/>
    <mergeCell ref="AB181:AB182"/>
    <mergeCell ref="AC181:AC182"/>
    <mergeCell ref="AD181:AD182"/>
    <mergeCell ref="AE181:AE182"/>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683:M684"/>
    <mergeCell ref="N683:N684"/>
    <mergeCell ref="O683:O684"/>
    <mergeCell ref="P683:P684"/>
    <mergeCell ref="AH683:AH684"/>
    <mergeCell ref="AI683:AI684"/>
    <mergeCell ref="A1:AJ2"/>
    <mergeCell ref="A3:AJ3"/>
    <mergeCell ref="A4:G4"/>
    <mergeCell ref="W4:Y4"/>
    <mergeCell ref="Z4:AB4"/>
    <mergeCell ref="AC4:AE4"/>
    <mergeCell ref="AF4:AH4"/>
    <mergeCell ref="A181:A182"/>
    <mergeCell ref="C181:C182"/>
    <mergeCell ref="D181:D182"/>
    <mergeCell ref="E181:E182"/>
    <mergeCell ref="F181:F182"/>
    <mergeCell ref="G181:G182"/>
    <mergeCell ref="H4:J4"/>
    <mergeCell ref="K4:M4"/>
    <mergeCell ref="N4:P4"/>
    <mergeCell ref="Q4:S4"/>
    <mergeCell ref="T4:V4"/>
    <mergeCell ref="AG181:AG182"/>
    <mergeCell ref="AH181:AH182"/>
    <mergeCell ref="AI181:AI182"/>
    <mergeCell ref="AJ181:AJ182"/>
    <mergeCell ref="AJ683:AJ684"/>
    <mergeCell ref="AC683:AC684"/>
    <mergeCell ref="A183:A191"/>
    <mergeCell ref="C183:C191"/>
    <mergeCell ref="AD683:AD684"/>
    <mergeCell ref="AE683:AE684"/>
    <mergeCell ref="AF683:AF684"/>
    <mergeCell ref="AG683:AG684"/>
    <mergeCell ref="A683:A684"/>
    <mergeCell ref="C683:C684"/>
    <mergeCell ref="D683:D684"/>
    <mergeCell ref="E683:E684"/>
    <mergeCell ref="F683:F684"/>
    <mergeCell ref="G683:G684"/>
    <mergeCell ref="H683:H684"/>
    <mergeCell ref="I683:I684"/>
    <mergeCell ref="J683:J684"/>
    <mergeCell ref="A685:A693"/>
    <mergeCell ref="C685:C693"/>
    <mergeCell ref="D685:D693"/>
    <mergeCell ref="E685:E693"/>
    <mergeCell ref="F685:F693"/>
    <mergeCell ref="Q683:Q684"/>
    <mergeCell ref="R683:R684"/>
    <mergeCell ref="S683:S684"/>
    <mergeCell ref="T683:T684"/>
    <mergeCell ref="U683:U684"/>
    <mergeCell ref="V683:V684"/>
    <mergeCell ref="W683:W684"/>
    <mergeCell ref="X683:X684"/>
    <mergeCell ref="Y683:Y684"/>
    <mergeCell ref="Z683:Z684"/>
    <mergeCell ref="AA683:AA684"/>
    <mergeCell ref="AB683:AB684"/>
    <mergeCell ref="K683:K684"/>
    <mergeCell ref="L683:L684"/>
  </mergeCells>
  <pageMargins left="0.25" right="0.25" top="0.75" bottom="0.75" header="0.3" footer="0.3"/>
  <pageSetup paperSize="3" scale="30" fitToHeight="0" orientation="landscape" r:id="rId1"/>
  <headerFooter>
    <oddFooter>&amp;C&amp;P</oddFooter>
  </headerFooter>
  <rowBreaks count="7" manualBreakCount="7">
    <brk id="260" max="70" man="1"/>
    <brk id="114" max="70" man="1"/>
    <brk id="381" max="70" man="1"/>
    <brk id="831" max="70" man="1"/>
    <brk id="594" max="70" man="1"/>
    <brk id="638" max="70" man="1"/>
    <brk id="70" max="7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99E5-1CA6-4542-91F0-87E67DDB495B}">
  <sheetPr>
    <tabColor theme="5"/>
    <pageSetUpPr fitToPage="1"/>
  </sheetPr>
  <dimension ref="A1:AJ235"/>
  <sheetViews>
    <sheetView view="pageBreakPreview" zoomScale="140" zoomScaleNormal="60" zoomScaleSheetLayoutView="140" workbookViewId="0">
      <pane xSplit="7" ySplit="26" topLeftCell="T27" activePane="bottomRight" state="frozen"/>
      <selection pane="bottomRight" activeCell="G1" sqref="G1:T1048576"/>
      <selection pane="bottomLeft" activeCell="A27" sqref="A27"/>
      <selection pane="topRight" activeCell="H1" sqref="H1"/>
    </sheetView>
  </sheetViews>
  <sheetFormatPr defaultRowHeight="15"/>
  <cols>
    <col min="1" max="1" width="15" style="1" customWidth="1"/>
    <col min="2" max="2" width="27.42578125" customWidth="1"/>
    <col min="3" max="3" width="11.7109375" bestFit="1" customWidth="1"/>
    <col min="4" max="4" width="12.140625" bestFit="1" customWidth="1"/>
    <col min="5" max="5" width="57" customWidth="1"/>
    <col min="6" max="6" width="0.5703125" style="1" customWidth="1"/>
    <col min="7" max="7" width="19.140625" customWidth="1"/>
    <col min="8" max="8" width="19.7109375" hidden="1" customWidth="1"/>
    <col min="9" max="9" width="18.5703125" hidden="1" customWidth="1"/>
    <col min="10" max="10" width="18.85546875" hidden="1" customWidth="1"/>
    <col min="11" max="11" width="19.7109375" hidden="1" customWidth="1"/>
    <col min="12" max="12" width="18.5703125" hidden="1" customWidth="1"/>
    <col min="13" max="13" width="18.85546875" hidden="1" customWidth="1"/>
    <col min="14" max="14" width="19.7109375" hidden="1" customWidth="1"/>
    <col min="15" max="15" width="18.5703125" hidden="1" customWidth="1"/>
    <col min="16" max="16" width="18.85546875" hidden="1" customWidth="1"/>
    <col min="17" max="17" width="19.7109375" hidden="1" customWidth="1"/>
    <col min="18" max="18" width="18.5703125" hidden="1" customWidth="1"/>
    <col min="19" max="19" width="18.85546875" hidden="1" customWidth="1"/>
    <col min="20" max="20" width="19.7109375" bestFit="1" customWidth="1"/>
    <col min="21" max="21" width="18.5703125" bestFit="1" customWidth="1"/>
    <col min="22" max="22" width="18.85546875" bestFit="1" customWidth="1"/>
    <col min="23" max="23" width="19.7109375" customWidth="1"/>
    <col min="24" max="24" width="18.5703125" customWidth="1"/>
    <col min="25" max="25" width="18.85546875" customWidth="1"/>
    <col min="26" max="26" width="19.7109375" customWidth="1"/>
    <col min="27" max="27" width="18.5703125" customWidth="1"/>
    <col min="28" max="28" width="18.85546875" customWidth="1"/>
    <col min="29" max="29" width="19.7109375" customWidth="1"/>
    <col min="30" max="30" width="18.5703125" customWidth="1"/>
    <col min="31" max="31" width="18.85546875" customWidth="1"/>
    <col min="32" max="32" width="19.7109375" customWidth="1"/>
    <col min="33" max="33" width="18.5703125" customWidth="1"/>
    <col min="34" max="34" width="18.85546875" customWidth="1"/>
    <col min="35" max="35" width="19.7109375" bestFit="1" customWidth="1"/>
    <col min="36" max="36" width="15.42578125" bestFit="1" customWidth="1"/>
  </cols>
  <sheetData>
    <row r="1" spans="1:36" ht="12.75" customHeight="1">
      <c r="A1" s="569" t="s">
        <v>420</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row>
    <row r="2" spans="1:36" ht="30" customHeight="1">
      <c r="A2" s="569"/>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row>
    <row r="3" spans="1:36" s="48" customFormat="1" ht="35.450000000000003" customHeight="1" thickBot="1">
      <c r="A3" s="337" t="s">
        <v>421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row>
    <row r="4" spans="1:36" ht="15.75" thickBot="1">
      <c r="A4" s="570" t="s">
        <v>2</v>
      </c>
      <c r="B4" s="571"/>
      <c r="C4" s="571"/>
      <c r="D4" s="571"/>
      <c r="E4" s="571"/>
      <c r="F4" s="571"/>
      <c r="G4" s="572"/>
      <c r="H4" s="505" t="s">
        <v>3</v>
      </c>
      <c r="I4" s="506"/>
      <c r="J4" s="507"/>
      <c r="K4" s="496" t="s">
        <v>4</v>
      </c>
      <c r="L4" s="497"/>
      <c r="M4" s="498"/>
      <c r="N4" s="496" t="s">
        <v>5</v>
      </c>
      <c r="O4" s="497"/>
      <c r="P4" s="498"/>
      <c r="Q4" s="496" t="s">
        <v>6</v>
      </c>
      <c r="R4" s="497"/>
      <c r="S4" s="498"/>
      <c r="T4" s="496" t="s">
        <v>7</v>
      </c>
      <c r="U4" s="497"/>
      <c r="V4" s="498"/>
      <c r="W4" s="496" t="s">
        <v>8</v>
      </c>
      <c r="X4" s="497"/>
      <c r="Y4" s="498"/>
      <c r="Z4" s="496" t="s">
        <v>9</v>
      </c>
      <c r="AA4" s="497"/>
      <c r="AB4" s="498"/>
      <c r="AC4" s="496" t="s">
        <v>10</v>
      </c>
      <c r="AD4" s="497"/>
      <c r="AE4" s="498"/>
      <c r="AF4" s="496" t="s">
        <v>11</v>
      </c>
      <c r="AG4" s="497"/>
      <c r="AH4" s="498"/>
      <c r="AI4" s="50" t="s">
        <v>12</v>
      </c>
      <c r="AJ4" s="60"/>
    </row>
    <row r="5" spans="1:36" ht="15" hidden="1" customHeight="1">
      <c r="A5" s="573" t="s">
        <v>17</v>
      </c>
      <c r="B5" s="548" t="s">
        <v>13</v>
      </c>
      <c r="C5" s="306" t="s">
        <v>14</v>
      </c>
      <c r="D5" s="306" t="s">
        <v>157</v>
      </c>
      <c r="E5" s="550" t="s">
        <v>16</v>
      </c>
      <c r="F5" s="307" t="s">
        <v>17</v>
      </c>
      <c r="G5" s="304" t="s">
        <v>18</v>
      </c>
      <c r="H5" s="312" t="s">
        <v>19</v>
      </c>
      <c r="I5" s="293" t="s">
        <v>20</v>
      </c>
      <c r="J5" s="294" t="s">
        <v>21</v>
      </c>
      <c r="K5" s="312" t="s">
        <v>19</v>
      </c>
      <c r="L5" s="293" t="s">
        <v>20</v>
      </c>
      <c r="M5" s="294" t="s">
        <v>21</v>
      </c>
      <c r="N5" s="312" t="s">
        <v>19</v>
      </c>
      <c r="O5" s="293" t="s">
        <v>20</v>
      </c>
      <c r="P5" s="294" t="s">
        <v>21</v>
      </c>
      <c r="Q5" s="312" t="s">
        <v>19</v>
      </c>
      <c r="R5" s="293" t="s">
        <v>20</v>
      </c>
      <c r="S5" s="294" t="s">
        <v>21</v>
      </c>
      <c r="T5" s="312" t="s">
        <v>19</v>
      </c>
      <c r="U5" s="293" t="s">
        <v>20</v>
      </c>
      <c r="V5" s="294" t="s">
        <v>21</v>
      </c>
      <c r="W5" s="312" t="s">
        <v>19</v>
      </c>
      <c r="X5" s="293" t="s">
        <v>20</v>
      </c>
      <c r="Y5" s="294" t="s">
        <v>21</v>
      </c>
      <c r="Z5" s="312" t="s">
        <v>19</v>
      </c>
      <c r="AA5" s="293" t="s">
        <v>20</v>
      </c>
      <c r="AB5" s="294" t="s">
        <v>21</v>
      </c>
      <c r="AC5" s="312" t="s">
        <v>19</v>
      </c>
      <c r="AD5" s="293" t="s">
        <v>20</v>
      </c>
      <c r="AE5" s="294" t="s">
        <v>21</v>
      </c>
      <c r="AF5" s="312" t="s">
        <v>19</v>
      </c>
      <c r="AG5" s="293" t="s">
        <v>20</v>
      </c>
      <c r="AH5" s="294" t="s">
        <v>21</v>
      </c>
      <c r="AI5" s="320" t="s">
        <v>19</v>
      </c>
      <c r="AJ5" s="282" t="s">
        <v>22</v>
      </c>
    </row>
    <row r="6" spans="1:36" ht="15" hidden="1" customHeight="1">
      <c r="A6" s="574"/>
      <c r="B6" s="549"/>
      <c r="C6" s="331"/>
      <c r="D6" s="331"/>
      <c r="E6" s="551"/>
      <c r="F6" s="324"/>
      <c r="G6" s="527"/>
      <c r="H6" s="509"/>
      <c r="I6" s="504"/>
      <c r="J6" s="508"/>
      <c r="K6" s="509"/>
      <c r="L6" s="504"/>
      <c r="M6" s="508"/>
      <c r="N6" s="509"/>
      <c r="O6" s="504"/>
      <c r="P6" s="508"/>
      <c r="Q6" s="509"/>
      <c r="R6" s="504"/>
      <c r="S6" s="508"/>
      <c r="T6" s="509"/>
      <c r="U6" s="504"/>
      <c r="V6" s="508"/>
      <c r="W6" s="509"/>
      <c r="X6" s="504"/>
      <c r="Y6" s="508"/>
      <c r="Z6" s="509"/>
      <c r="AA6" s="504"/>
      <c r="AB6" s="508"/>
      <c r="AC6" s="509"/>
      <c r="AD6" s="504"/>
      <c r="AE6" s="508"/>
      <c r="AF6" s="509"/>
      <c r="AG6" s="504"/>
      <c r="AH6" s="508"/>
      <c r="AI6" s="552"/>
      <c r="AJ6" s="535"/>
    </row>
    <row r="7" spans="1:36" ht="15" hidden="1" customHeight="1">
      <c r="A7" s="528" t="s">
        <v>162</v>
      </c>
      <c r="B7" s="514" t="s">
        <v>264</v>
      </c>
      <c r="C7" s="517">
        <v>2230</v>
      </c>
      <c r="D7" s="538"/>
      <c r="E7" s="322" t="s">
        <v>422</v>
      </c>
      <c r="F7" s="296" t="s">
        <v>162</v>
      </c>
      <c r="G7" s="85" t="s">
        <v>27</v>
      </c>
      <c r="H7" s="13"/>
      <c r="I7" s="9">
        <f t="shared" ref="I7:I15" si="0">H7-J7</f>
        <v>0</v>
      </c>
      <c r="J7" s="10"/>
      <c r="K7" s="13"/>
      <c r="L7" s="9">
        <f t="shared" ref="L7:L15" si="1">K7-M7</f>
        <v>0</v>
      </c>
      <c r="M7" s="10"/>
      <c r="N7" s="13"/>
      <c r="O7" s="9">
        <f t="shared" ref="O7:O15" si="2">N7-P7</f>
        <v>0</v>
      </c>
      <c r="P7" s="10"/>
      <c r="Q7" s="13"/>
      <c r="R7" s="9">
        <f t="shared" ref="R7:R15" si="3">Q7-S7</f>
        <v>0</v>
      </c>
      <c r="S7" s="10"/>
      <c r="T7" s="13"/>
      <c r="U7" s="9">
        <f t="shared" ref="U7:U15" si="4">T7-V7</f>
        <v>0</v>
      </c>
      <c r="V7" s="10"/>
      <c r="W7" s="13"/>
      <c r="X7" s="9">
        <f t="shared" ref="X7:X15" si="5">W7-Y7</f>
        <v>0</v>
      </c>
      <c r="Y7" s="10"/>
      <c r="Z7" s="13"/>
      <c r="AA7" s="9">
        <f t="shared" ref="AA7:AA15" si="6">Z7-AB7</f>
        <v>0</v>
      </c>
      <c r="AB7" s="10"/>
      <c r="AC7" s="13"/>
      <c r="AD7" s="9">
        <f t="shared" ref="AD7:AD15" si="7">AC7-AE7</f>
        <v>0</v>
      </c>
      <c r="AE7" s="10"/>
      <c r="AF7" s="13"/>
      <c r="AG7" s="9">
        <f t="shared" ref="AG7:AG15" si="8">AF7-AH7</f>
        <v>0</v>
      </c>
      <c r="AH7" s="10"/>
      <c r="AI7" s="14"/>
      <c r="AJ7" s="75" t="s">
        <v>28</v>
      </c>
    </row>
    <row r="8" spans="1:36" hidden="1">
      <c r="A8" s="529"/>
      <c r="B8" s="515"/>
      <c r="C8" s="518"/>
      <c r="D8" s="539"/>
      <c r="E8" s="523"/>
      <c r="F8" s="525"/>
      <c r="G8" s="87" t="s">
        <v>29</v>
      </c>
      <c r="H8" s="13"/>
      <c r="I8" s="11">
        <f t="shared" si="0"/>
        <v>0</v>
      </c>
      <c r="J8" s="12"/>
      <c r="K8" s="13"/>
      <c r="L8" s="11">
        <f t="shared" si="1"/>
        <v>0</v>
      </c>
      <c r="M8" s="12"/>
      <c r="N8" s="13"/>
      <c r="O8" s="11">
        <f t="shared" si="2"/>
        <v>0</v>
      </c>
      <c r="P8" s="12"/>
      <c r="Q8" s="13"/>
      <c r="R8" s="11">
        <f t="shared" si="3"/>
        <v>0</v>
      </c>
      <c r="S8" s="12"/>
      <c r="T8" s="13"/>
      <c r="U8" s="11">
        <f t="shared" si="4"/>
        <v>0</v>
      </c>
      <c r="V8" s="12"/>
      <c r="W8" s="13"/>
      <c r="X8" s="11">
        <f t="shared" si="5"/>
        <v>0</v>
      </c>
      <c r="Y8" s="12"/>
      <c r="Z8" s="13"/>
      <c r="AA8" s="11">
        <f t="shared" si="6"/>
        <v>0</v>
      </c>
      <c r="AB8" s="12"/>
      <c r="AC8" s="13"/>
      <c r="AD8" s="11">
        <f t="shared" si="7"/>
        <v>0</v>
      </c>
      <c r="AE8" s="12"/>
      <c r="AF8" s="13"/>
      <c r="AG8" s="11">
        <f t="shared" si="8"/>
        <v>0</v>
      </c>
      <c r="AH8" s="12"/>
      <c r="AI8" s="14"/>
      <c r="AJ8" s="154">
        <f>SUM(H7:H15,K7:K15,N7:N15,Q7:Q15,T7:T15,W7:W15,Z7:Z15,AC7:AC15,AF7:AF15)</f>
        <v>679950</v>
      </c>
    </row>
    <row r="9" spans="1:36" hidden="1">
      <c r="A9" s="529"/>
      <c r="B9" s="515"/>
      <c r="C9" s="518"/>
      <c r="D9" s="539"/>
      <c r="E9" s="523"/>
      <c r="F9" s="525"/>
      <c r="G9" s="87" t="s">
        <v>30</v>
      </c>
      <c r="H9" s="13"/>
      <c r="I9" s="11">
        <f t="shared" si="0"/>
        <v>0</v>
      </c>
      <c r="J9" s="12"/>
      <c r="K9" s="13"/>
      <c r="L9" s="11">
        <f t="shared" si="1"/>
        <v>0</v>
      </c>
      <c r="M9" s="12"/>
      <c r="N9" s="13"/>
      <c r="O9" s="11">
        <f t="shared" si="2"/>
        <v>0</v>
      </c>
      <c r="P9" s="12"/>
      <c r="Q9" s="13"/>
      <c r="R9" s="11">
        <f t="shared" si="3"/>
        <v>0</v>
      </c>
      <c r="S9" s="12"/>
      <c r="T9" s="13"/>
      <c r="U9" s="11">
        <f t="shared" si="4"/>
        <v>0</v>
      </c>
      <c r="V9" s="12"/>
      <c r="W9" s="13"/>
      <c r="X9" s="11">
        <f t="shared" si="5"/>
        <v>0</v>
      </c>
      <c r="Y9" s="12"/>
      <c r="Z9" s="13"/>
      <c r="AA9" s="11">
        <f t="shared" si="6"/>
        <v>0</v>
      </c>
      <c r="AB9" s="12"/>
      <c r="AC9" s="13"/>
      <c r="AD9" s="11">
        <f t="shared" si="7"/>
        <v>0</v>
      </c>
      <c r="AE9" s="12"/>
      <c r="AF9" s="13"/>
      <c r="AG9" s="11">
        <f t="shared" si="8"/>
        <v>0</v>
      </c>
      <c r="AH9" s="12"/>
      <c r="AI9" s="14"/>
      <c r="AJ9" s="76" t="s">
        <v>32</v>
      </c>
    </row>
    <row r="10" spans="1:36" hidden="1">
      <c r="A10" s="529"/>
      <c r="B10" s="515"/>
      <c r="C10" s="518"/>
      <c r="D10" s="539"/>
      <c r="E10" s="523"/>
      <c r="F10" s="525"/>
      <c r="G10" s="87" t="s">
        <v>31</v>
      </c>
      <c r="H10" s="13"/>
      <c r="I10" s="11">
        <f t="shared" si="0"/>
        <v>0</v>
      </c>
      <c r="J10" s="12"/>
      <c r="K10" s="13"/>
      <c r="L10" s="11">
        <f t="shared" si="1"/>
        <v>0</v>
      </c>
      <c r="M10" s="12"/>
      <c r="N10" s="13"/>
      <c r="O10" s="11">
        <f t="shared" si="2"/>
        <v>0</v>
      </c>
      <c r="P10" s="12"/>
      <c r="Q10" s="13"/>
      <c r="R10" s="11">
        <f t="shared" si="3"/>
        <v>0</v>
      </c>
      <c r="S10" s="12"/>
      <c r="T10" s="13"/>
      <c r="U10" s="11">
        <f t="shared" si="4"/>
        <v>0</v>
      </c>
      <c r="V10" s="12"/>
      <c r="W10" s="13"/>
      <c r="X10" s="11">
        <f t="shared" si="5"/>
        <v>0</v>
      </c>
      <c r="Y10" s="12"/>
      <c r="Z10" s="13"/>
      <c r="AA10" s="11">
        <f t="shared" si="6"/>
        <v>0</v>
      </c>
      <c r="AB10" s="12"/>
      <c r="AC10" s="13"/>
      <c r="AD10" s="11">
        <f t="shared" si="7"/>
        <v>0</v>
      </c>
      <c r="AE10" s="12"/>
      <c r="AF10" s="13"/>
      <c r="AG10" s="11">
        <f t="shared" si="8"/>
        <v>0</v>
      </c>
      <c r="AH10" s="12"/>
      <c r="AI10" s="14"/>
      <c r="AJ10" s="154">
        <f>SUM(I7:I15,L7:L15,O7:O15,R7:R15,U7:U15,X7:X15,AA7:AA15,AD7:AD15,AA7:AA15,AG7:AG15)</f>
        <v>550</v>
      </c>
    </row>
    <row r="11" spans="1:36" hidden="1">
      <c r="A11" s="529"/>
      <c r="B11" s="515"/>
      <c r="C11" s="518"/>
      <c r="D11" s="539"/>
      <c r="E11" s="523"/>
      <c r="F11" s="525"/>
      <c r="G11" s="87" t="s">
        <v>33</v>
      </c>
      <c r="H11" s="13"/>
      <c r="I11" s="11">
        <f t="shared" si="0"/>
        <v>0</v>
      </c>
      <c r="J11" s="12"/>
      <c r="K11" s="13"/>
      <c r="L11" s="11">
        <f t="shared" si="1"/>
        <v>0</v>
      </c>
      <c r="M11" s="12"/>
      <c r="N11" s="13"/>
      <c r="O11" s="11">
        <f t="shared" si="2"/>
        <v>0</v>
      </c>
      <c r="P11" s="12"/>
      <c r="Q11" s="13"/>
      <c r="R11" s="11">
        <f t="shared" si="3"/>
        <v>0</v>
      </c>
      <c r="S11" s="12"/>
      <c r="T11" s="13"/>
      <c r="U11" s="11">
        <f t="shared" si="4"/>
        <v>0</v>
      </c>
      <c r="V11" s="12"/>
      <c r="W11" s="13"/>
      <c r="X11" s="11">
        <f t="shared" si="5"/>
        <v>0</v>
      </c>
      <c r="Y11" s="12"/>
      <c r="Z11" s="13"/>
      <c r="AA11" s="11">
        <f t="shared" si="6"/>
        <v>0</v>
      </c>
      <c r="AB11" s="12"/>
      <c r="AC11" s="13"/>
      <c r="AD11" s="11">
        <f t="shared" si="7"/>
        <v>0</v>
      </c>
      <c r="AE11" s="12"/>
      <c r="AF11" s="13"/>
      <c r="AG11" s="11">
        <f t="shared" si="8"/>
        <v>0</v>
      </c>
      <c r="AH11" s="12"/>
      <c r="AI11" s="14"/>
      <c r="AJ11" s="76" t="s">
        <v>36</v>
      </c>
    </row>
    <row r="12" spans="1:36" hidden="1">
      <c r="A12" s="529"/>
      <c r="B12" s="515"/>
      <c r="C12" s="518"/>
      <c r="D12" s="539"/>
      <c r="E12" s="523"/>
      <c r="F12" s="525"/>
      <c r="G12" s="87" t="s">
        <v>34</v>
      </c>
      <c r="H12" s="13"/>
      <c r="I12" s="11">
        <f t="shared" si="0"/>
        <v>0</v>
      </c>
      <c r="J12" s="12"/>
      <c r="K12" s="13"/>
      <c r="L12" s="11">
        <f t="shared" si="1"/>
        <v>0</v>
      </c>
      <c r="M12" s="12"/>
      <c r="N12" s="13">
        <v>679950</v>
      </c>
      <c r="O12" s="11">
        <f t="shared" si="2"/>
        <v>550</v>
      </c>
      <c r="P12" s="12">
        <v>679400</v>
      </c>
      <c r="Q12" s="13"/>
      <c r="R12" s="11">
        <f t="shared" si="3"/>
        <v>0</v>
      </c>
      <c r="S12" s="12"/>
      <c r="T12" s="13"/>
      <c r="U12" s="11">
        <f t="shared" si="4"/>
        <v>0</v>
      </c>
      <c r="V12" s="12"/>
      <c r="W12" s="13"/>
      <c r="X12" s="11">
        <f t="shared" si="5"/>
        <v>0</v>
      </c>
      <c r="Y12" s="12"/>
      <c r="Z12" s="13"/>
      <c r="AA12" s="11">
        <f t="shared" si="6"/>
        <v>0</v>
      </c>
      <c r="AB12" s="12"/>
      <c r="AC12" s="13"/>
      <c r="AD12" s="11">
        <f t="shared" si="7"/>
        <v>0</v>
      </c>
      <c r="AE12" s="12"/>
      <c r="AF12" s="13"/>
      <c r="AG12" s="11">
        <f t="shared" si="8"/>
        <v>0</v>
      </c>
      <c r="AH12" s="12"/>
      <c r="AI12" s="14"/>
      <c r="AJ12" s="154">
        <f>SUM(J7:J15,M7:M15,P7:P15,S7:S15,V7:V15,Y7:Y15,AB7:AB15,AE7:AE15,AH7:AH15)</f>
        <v>679400</v>
      </c>
    </row>
    <row r="13" spans="1:36" hidden="1">
      <c r="A13" s="529"/>
      <c r="B13" s="515"/>
      <c r="C13" s="518"/>
      <c r="D13" s="539"/>
      <c r="E13" s="523"/>
      <c r="F13" s="525"/>
      <c r="G13" s="87" t="s">
        <v>35</v>
      </c>
      <c r="H13" s="13"/>
      <c r="I13" s="11">
        <f t="shared" si="0"/>
        <v>0</v>
      </c>
      <c r="J13" s="12"/>
      <c r="K13" s="13"/>
      <c r="L13" s="11">
        <f t="shared" si="1"/>
        <v>0</v>
      </c>
      <c r="M13" s="12"/>
      <c r="N13" s="13"/>
      <c r="O13" s="11">
        <f t="shared" si="2"/>
        <v>0</v>
      </c>
      <c r="P13" s="12"/>
      <c r="Q13" s="13"/>
      <c r="R13" s="11">
        <f t="shared" si="3"/>
        <v>0</v>
      </c>
      <c r="S13" s="12"/>
      <c r="T13" s="13"/>
      <c r="U13" s="11">
        <f t="shared" si="4"/>
        <v>0</v>
      </c>
      <c r="V13" s="12"/>
      <c r="W13" s="13"/>
      <c r="X13" s="11">
        <f t="shared" si="5"/>
        <v>0</v>
      </c>
      <c r="Y13" s="12"/>
      <c r="Z13" s="13"/>
      <c r="AA13" s="11">
        <f t="shared" si="6"/>
        <v>0</v>
      </c>
      <c r="AB13" s="12"/>
      <c r="AC13" s="13"/>
      <c r="AD13" s="11">
        <f t="shared" si="7"/>
        <v>0</v>
      </c>
      <c r="AE13" s="12"/>
      <c r="AF13" s="13"/>
      <c r="AG13" s="11">
        <f t="shared" si="8"/>
        <v>0</v>
      </c>
      <c r="AH13" s="12"/>
      <c r="AI13" s="14"/>
      <c r="AJ13" s="76" t="s">
        <v>40</v>
      </c>
    </row>
    <row r="14" spans="1:36" hidden="1">
      <c r="A14" s="529"/>
      <c r="B14" s="515"/>
      <c r="C14" s="518"/>
      <c r="D14" s="539"/>
      <c r="E14" s="523"/>
      <c r="F14" s="525"/>
      <c r="G14" s="87" t="s">
        <v>37</v>
      </c>
      <c r="H14" s="13"/>
      <c r="I14" s="11">
        <f t="shared" si="0"/>
        <v>0</v>
      </c>
      <c r="J14" s="12"/>
      <c r="K14" s="13"/>
      <c r="L14" s="11">
        <f t="shared" si="1"/>
        <v>0</v>
      </c>
      <c r="M14" s="12"/>
      <c r="N14" s="13"/>
      <c r="O14" s="11">
        <f t="shared" si="2"/>
        <v>0</v>
      </c>
      <c r="P14" s="12"/>
      <c r="Q14" s="13"/>
      <c r="R14" s="11">
        <f t="shared" si="3"/>
        <v>0</v>
      </c>
      <c r="S14" s="12"/>
      <c r="T14" s="13"/>
      <c r="U14" s="11">
        <f t="shared" si="4"/>
        <v>0</v>
      </c>
      <c r="V14" s="12"/>
      <c r="W14" s="13"/>
      <c r="X14" s="11">
        <f t="shared" si="5"/>
        <v>0</v>
      </c>
      <c r="Y14" s="12"/>
      <c r="Z14" s="13"/>
      <c r="AA14" s="11">
        <f t="shared" si="6"/>
        <v>0</v>
      </c>
      <c r="AB14" s="12"/>
      <c r="AC14" s="13"/>
      <c r="AD14" s="11">
        <f t="shared" si="7"/>
        <v>0</v>
      </c>
      <c r="AE14" s="12"/>
      <c r="AF14" s="13"/>
      <c r="AG14" s="11">
        <f t="shared" si="8"/>
        <v>0</v>
      </c>
      <c r="AH14" s="12"/>
      <c r="AI14" s="14"/>
      <c r="AJ14" s="155">
        <f>AJ12/AJ8</f>
        <v>0.99919111699389662</v>
      </c>
    </row>
    <row r="15" spans="1:36" ht="15.75" hidden="1" thickBot="1">
      <c r="A15" s="533"/>
      <c r="B15" s="516"/>
      <c r="C15" s="519"/>
      <c r="D15" s="543"/>
      <c r="E15" s="524"/>
      <c r="F15" s="526"/>
      <c r="G15" s="88" t="s">
        <v>38</v>
      </c>
      <c r="H15" s="15"/>
      <c r="I15" s="16">
        <f t="shared" si="0"/>
        <v>0</v>
      </c>
      <c r="J15" s="17"/>
      <c r="K15" s="15"/>
      <c r="L15" s="16">
        <f t="shared" si="1"/>
        <v>0</v>
      </c>
      <c r="M15" s="17"/>
      <c r="N15" s="15"/>
      <c r="O15" s="16">
        <f t="shared" si="2"/>
        <v>0</v>
      </c>
      <c r="P15" s="17"/>
      <c r="Q15" s="15"/>
      <c r="R15" s="16">
        <f t="shared" si="3"/>
        <v>0</v>
      </c>
      <c r="S15" s="17"/>
      <c r="T15" s="15"/>
      <c r="U15" s="16">
        <f t="shared" si="4"/>
        <v>0</v>
      </c>
      <c r="V15" s="17"/>
      <c r="W15" s="15"/>
      <c r="X15" s="16">
        <f t="shared" si="5"/>
        <v>0</v>
      </c>
      <c r="Y15" s="17"/>
      <c r="Z15" s="15"/>
      <c r="AA15" s="16">
        <f t="shared" si="6"/>
        <v>0</v>
      </c>
      <c r="AB15" s="17"/>
      <c r="AC15" s="15"/>
      <c r="AD15" s="16">
        <f t="shared" si="7"/>
        <v>0</v>
      </c>
      <c r="AE15" s="17"/>
      <c r="AF15" s="15"/>
      <c r="AG15" s="16">
        <f t="shared" si="8"/>
        <v>0</v>
      </c>
      <c r="AH15" s="17"/>
      <c r="AI15" s="18"/>
      <c r="AJ15" s="164"/>
    </row>
    <row r="16" spans="1:36" ht="15" hidden="1" customHeight="1">
      <c r="A16" s="531" t="s">
        <v>17</v>
      </c>
      <c r="B16" s="499" t="s">
        <v>13</v>
      </c>
      <c r="C16" s="303" t="s">
        <v>14</v>
      </c>
      <c r="D16" s="303" t="s">
        <v>157</v>
      </c>
      <c r="E16" s="502" t="s">
        <v>16</v>
      </c>
      <c r="F16" s="293" t="s">
        <v>17</v>
      </c>
      <c r="G16" s="304" t="s">
        <v>18</v>
      </c>
      <c r="H16" s="312" t="s">
        <v>19</v>
      </c>
      <c r="I16" s="293" t="s">
        <v>20</v>
      </c>
      <c r="J16" s="294" t="s">
        <v>21</v>
      </c>
      <c r="K16" s="312" t="s">
        <v>19</v>
      </c>
      <c r="L16" s="293" t="s">
        <v>20</v>
      </c>
      <c r="M16" s="294" t="s">
        <v>21</v>
      </c>
      <c r="N16" s="312" t="s">
        <v>19</v>
      </c>
      <c r="O16" s="293" t="s">
        <v>20</v>
      </c>
      <c r="P16" s="294" t="s">
        <v>21</v>
      </c>
      <c r="Q16" s="312" t="s">
        <v>19</v>
      </c>
      <c r="R16" s="293" t="s">
        <v>20</v>
      </c>
      <c r="S16" s="294" t="s">
        <v>21</v>
      </c>
      <c r="T16" s="312" t="s">
        <v>19</v>
      </c>
      <c r="U16" s="293" t="s">
        <v>20</v>
      </c>
      <c r="V16" s="294" t="s">
        <v>21</v>
      </c>
      <c r="W16" s="312" t="s">
        <v>19</v>
      </c>
      <c r="X16" s="293" t="s">
        <v>20</v>
      </c>
      <c r="Y16" s="294" t="s">
        <v>21</v>
      </c>
      <c r="Z16" s="312" t="s">
        <v>19</v>
      </c>
      <c r="AA16" s="293" t="s">
        <v>20</v>
      </c>
      <c r="AB16" s="294" t="s">
        <v>21</v>
      </c>
      <c r="AC16" s="312" t="s">
        <v>19</v>
      </c>
      <c r="AD16" s="293" t="s">
        <v>20</v>
      </c>
      <c r="AE16" s="294" t="s">
        <v>21</v>
      </c>
      <c r="AF16" s="312" t="s">
        <v>19</v>
      </c>
      <c r="AG16" s="293" t="s">
        <v>20</v>
      </c>
      <c r="AH16" s="294" t="s">
        <v>21</v>
      </c>
      <c r="AI16" s="316" t="s">
        <v>19</v>
      </c>
      <c r="AJ16" s="282" t="s">
        <v>22</v>
      </c>
    </row>
    <row r="17" spans="1:36" ht="15.75" hidden="1" customHeight="1">
      <c r="A17" s="532"/>
      <c r="B17" s="500"/>
      <c r="C17" s="501"/>
      <c r="D17" s="501"/>
      <c r="E17" s="503"/>
      <c r="F17" s="504"/>
      <c r="G17" s="527"/>
      <c r="H17" s="509"/>
      <c r="I17" s="504"/>
      <c r="J17" s="508"/>
      <c r="K17" s="509"/>
      <c r="L17" s="504"/>
      <c r="M17" s="508"/>
      <c r="N17" s="509"/>
      <c r="O17" s="504"/>
      <c r="P17" s="508"/>
      <c r="Q17" s="509"/>
      <c r="R17" s="504"/>
      <c r="S17" s="508"/>
      <c r="T17" s="509"/>
      <c r="U17" s="504"/>
      <c r="V17" s="508"/>
      <c r="W17" s="509"/>
      <c r="X17" s="504"/>
      <c r="Y17" s="508"/>
      <c r="Z17" s="509"/>
      <c r="AA17" s="504"/>
      <c r="AB17" s="508"/>
      <c r="AC17" s="509"/>
      <c r="AD17" s="504"/>
      <c r="AE17" s="508"/>
      <c r="AF17" s="509"/>
      <c r="AG17" s="504"/>
      <c r="AH17" s="508"/>
      <c r="AI17" s="544"/>
      <c r="AJ17" s="535"/>
    </row>
    <row r="18" spans="1:36" ht="15" hidden="1" customHeight="1">
      <c r="A18" s="528" t="s">
        <v>162</v>
      </c>
      <c r="B18" s="514" t="s">
        <v>423</v>
      </c>
      <c r="C18" s="517">
        <v>2212</v>
      </c>
      <c r="D18" s="538"/>
      <c r="E18" s="322" t="s">
        <v>424</v>
      </c>
      <c r="F18" s="296" t="s">
        <v>162</v>
      </c>
      <c r="G18" s="85" t="s">
        <v>27</v>
      </c>
      <c r="H18" s="13"/>
      <c r="I18" s="9">
        <f t="shared" ref="I18:I26" si="9">H18-J18</f>
        <v>0</v>
      </c>
      <c r="J18" s="10"/>
      <c r="K18" s="13"/>
      <c r="L18" s="9">
        <f t="shared" ref="L18:L26" si="10">K18-M18</f>
        <v>0</v>
      </c>
      <c r="M18" s="10"/>
      <c r="N18" s="13"/>
      <c r="O18" s="9">
        <f t="shared" ref="O18:O26" si="11">N18-P18</f>
        <v>0</v>
      </c>
      <c r="P18" s="10"/>
      <c r="Q18" s="13"/>
      <c r="R18" s="9">
        <f t="shared" ref="R18:R26" si="12">Q18-S18</f>
        <v>0</v>
      </c>
      <c r="S18" s="10"/>
      <c r="T18" s="13"/>
      <c r="U18" s="9">
        <f t="shared" ref="U18:U26" si="13">T18-V18</f>
        <v>0</v>
      </c>
      <c r="V18" s="10"/>
      <c r="W18" s="13"/>
      <c r="X18" s="9">
        <f t="shared" ref="X18:X26" si="14">W18-Y18</f>
        <v>0</v>
      </c>
      <c r="Y18" s="10"/>
      <c r="Z18" s="13"/>
      <c r="AA18" s="9">
        <f t="shared" ref="AA18:AA26" si="15">Z18-AB18</f>
        <v>0</v>
      </c>
      <c r="AB18" s="10"/>
      <c r="AC18" s="13"/>
      <c r="AD18" s="9">
        <f t="shared" ref="AD18:AD26" si="16">AC18-AE18</f>
        <v>0</v>
      </c>
      <c r="AE18" s="10"/>
      <c r="AF18" s="13"/>
      <c r="AG18" s="9">
        <f t="shared" ref="AG18:AG26" si="17">AF18-AH18</f>
        <v>0</v>
      </c>
      <c r="AH18" s="10"/>
      <c r="AI18" s="14"/>
      <c r="AJ18" s="75" t="s">
        <v>28</v>
      </c>
    </row>
    <row r="19" spans="1:36" hidden="1">
      <c r="A19" s="529"/>
      <c r="B19" s="515"/>
      <c r="C19" s="518"/>
      <c r="D19" s="539"/>
      <c r="E19" s="523"/>
      <c r="F19" s="525"/>
      <c r="G19" s="87" t="s">
        <v>29</v>
      </c>
      <c r="H19" s="13"/>
      <c r="I19" s="11">
        <f t="shared" si="9"/>
        <v>0</v>
      </c>
      <c r="J19" s="12"/>
      <c r="K19" s="13"/>
      <c r="L19" s="11">
        <f t="shared" si="10"/>
        <v>0</v>
      </c>
      <c r="M19" s="12"/>
      <c r="N19" s="13"/>
      <c r="O19" s="11">
        <f t="shared" si="11"/>
        <v>0</v>
      </c>
      <c r="P19" s="12"/>
      <c r="Q19" s="13"/>
      <c r="R19" s="11">
        <f t="shared" si="12"/>
        <v>0</v>
      </c>
      <c r="S19" s="12"/>
      <c r="T19" s="13"/>
      <c r="U19" s="11">
        <f t="shared" si="13"/>
        <v>0</v>
      </c>
      <c r="V19" s="12"/>
      <c r="W19" s="13"/>
      <c r="X19" s="11">
        <f t="shared" si="14"/>
        <v>0</v>
      </c>
      <c r="Y19" s="12"/>
      <c r="Z19" s="13"/>
      <c r="AA19" s="11">
        <f t="shared" si="15"/>
        <v>0</v>
      </c>
      <c r="AB19" s="12"/>
      <c r="AC19" s="13"/>
      <c r="AD19" s="11">
        <f t="shared" si="16"/>
        <v>0</v>
      </c>
      <c r="AE19" s="12"/>
      <c r="AF19" s="13"/>
      <c r="AG19" s="11">
        <f t="shared" si="17"/>
        <v>0</v>
      </c>
      <c r="AH19" s="12"/>
      <c r="AI19" s="14"/>
      <c r="AJ19" s="154">
        <f>SUM(H18:H26,K18:K26,N18:N26,Q18:Q26,T18:T26,W18:W26,Z18:Z26,AC18:AC26,AF18:AF26)</f>
        <v>299978</v>
      </c>
    </row>
    <row r="20" spans="1:36" hidden="1">
      <c r="A20" s="529"/>
      <c r="B20" s="515"/>
      <c r="C20" s="518"/>
      <c r="D20" s="539"/>
      <c r="E20" s="523"/>
      <c r="F20" s="525"/>
      <c r="G20" s="87" t="s">
        <v>30</v>
      </c>
      <c r="H20" s="13"/>
      <c r="I20" s="11">
        <f t="shared" si="9"/>
        <v>0</v>
      </c>
      <c r="J20" s="12"/>
      <c r="K20" s="13"/>
      <c r="L20" s="11">
        <f t="shared" si="10"/>
        <v>0</v>
      </c>
      <c r="M20" s="12"/>
      <c r="N20" s="13"/>
      <c r="O20" s="11">
        <f t="shared" si="11"/>
        <v>0</v>
      </c>
      <c r="P20" s="12"/>
      <c r="Q20" s="13"/>
      <c r="R20" s="11">
        <f t="shared" si="12"/>
        <v>0</v>
      </c>
      <c r="S20" s="12"/>
      <c r="T20" s="13"/>
      <c r="U20" s="11">
        <f t="shared" si="13"/>
        <v>0</v>
      </c>
      <c r="V20" s="12"/>
      <c r="W20" s="13"/>
      <c r="X20" s="11">
        <f t="shared" si="14"/>
        <v>0</v>
      </c>
      <c r="Y20" s="12"/>
      <c r="Z20" s="13"/>
      <c r="AA20" s="11">
        <f t="shared" si="15"/>
        <v>0</v>
      </c>
      <c r="AB20" s="12"/>
      <c r="AC20" s="13"/>
      <c r="AD20" s="11">
        <f t="shared" si="16"/>
        <v>0</v>
      </c>
      <c r="AE20" s="12"/>
      <c r="AF20" s="13"/>
      <c r="AG20" s="11">
        <f t="shared" si="17"/>
        <v>0</v>
      </c>
      <c r="AH20" s="12"/>
      <c r="AI20" s="14"/>
      <c r="AJ20" s="76" t="s">
        <v>32</v>
      </c>
    </row>
    <row r="21" spans="1:36" hidden="1">
      <c r="A21" s="529"/>
      <c r="B21" s="515"/>
      <c r="C21" s="518"/>
      <c r="D21" s="539"/>
      <c r="E21" s="523"/>
      <c r="F21" s="525"/>
      <c r="G21" s="87" t="s">
        <v>31</v>
      </c>
      <c r="H21" s="13"/>
      <c r="I21" s="11">
        <f t="shared" si="9"/>
        <v>0</v>
      </c>
      <c r="J21" s="12"/>
      <c r="K21" s="13"/>
      <c r="L21" s="11">
        <f t="shared" si="10"/>
        <v>0</v>
      </c>
      <c r="M21" s="12"/>
      <c r="N21" s="13"/>
      <c r="O21" s="11">
        <f t="shared" si="11"/>
        <v>0</v>
      </c>
      <c r="P21" s="12"/>
      <c r="Q21" s="13"/>
      <c r="R21" s="11">
        <f t="shared" si="12"/>
        <v>0</v>
      </c>
      <c r="S21" s="12"/>
      <c r="T21" s="13"/>
      <c r="U21" s="11">
        <f t="shared" si="13"/>
        <v>0</v>
      </c>
      <c r="V21" s="12"/>
      <c r="W21" s="13"/>
      <c r="X21" s="11">
        <f t="shared" si="14"/>
        <v>0</v>
      </c>
      <c r="Y21" s="12"/>
      <c r="Z21" s="13"/>
      <c r="AA21" s="11">
        <f t="shared" si="15"/>
        <v>0</v>
      </c>
      <c r="AB21" s="12"/>
      <c r="AC21" s="13"/>
      <c r="AD21" s="11">
        <f t="shared" si="16"/>
        <v>0</v>
      </c>
      <c r="AE21" s="12"/>
      <c r="AF21" s="13"/>
      <c r="AG21" s="11">
        <f t="shared" si="17"/>
        <v>0</v>
      </c>
      <c r="AH21" s="12"/>
      <c r="AI21" s="14"/>
      <c r="AJ21" s="154">
        <f>SUM(I18:I26,L18:L26,O18:O26,R18:R26,U18:U26,X18:X26,AA18:AA26,AD18:AD26,AA18:AA26,AG18:AG26)</f>
        <v>0</v>
      </c>
    </row>
    <row r="22" spans="1:36" hidden="1">
      <c r="A22" s="529"/>
      <c r="B22" s="515"/>
      <c r="C22" s="518"/>
      <c r="D22" s="539"/>
      <c r="E22" s="523"/>
      <c r="F22" s="525"/>
      <c r="G22" s="87" t="s">
        <v>33</v>
      </c>
      <c r="H22" s="13"/>
      <c r="I22" s="11">
        <f t="shared" si="9"/>
        <v>0</v>
      </c>
      <c r="J22" s="12"/>
      <c r="K22" s="13"/>
      <c r="L22" s="11">
        <f t="shared" si="10"/>
        <v>0</v>
      </c>
      <c r="M22" s="12"/>
      <c r="N22" s="13"/>
      <c r="O22" s="11">
        <f t="shared" si="11"/>
        <v>0</v>
      </c>
      <c r="P22" s="12"/>
      <c r="Q22" s="13"/>
      <c r="R22" s="11">
        <f t="shared" si="12"/>
        <v>0</v>
      </c>
      <c r="S22" s="12"/>
      <c r="T22" s="13"/>
      <c r="U22" s="11">
        <f t="shared" si="13"/>
        <v>0</v>
      </c>
      <c r="V22" s="12"/>
      <c r="W22" s="13"/>
      <c r="X22" s="11">
        <f t="shared" si="14"/>
        <v>0</v>
      </c>
      <c r="Y22" s="12"/>
      <c r="Z22" s="13"/>
      <c r="AA22" s="11">
        <f t="shared" si="15"/>
        <v>0</v>
      </c>
      <c r="AB22" s="12"/>
      <c r="AC22" s="13"/>
      <c r="AD22" s="11">
        <f t="shared" si="16"/>
        <v>0</v>
      </c>
      <c r="AE22" s="12"/>
      <c r="AF22" s="13"/>
      <c r="AG22" s="11">
        <f t="shared" si="17"/>
        <v>0</v>
      </c>
      <c r="AH22" s="12"/>
      <c r="AI22" s="14"/>
      <c r="AJ22" s="76" t="s">
        <v>36</v>
      </c>
    </row>
    <row r="23" spans="1:36" hidden="1">
      <c r="A23" s="529"/>
      <c r="B23" s="515"/>
      <c r="C23" s="518"/>
      <c r="D23" s="539"/>
      <c r="E23" s="523"/>
      <c r="F23" s="525"/>
      <c r="G23" s="87" t="s">
        <v>34</v>
      </c>
      <c r="H23" s="13"/>
      <c r="I23" s="11">
        <f t="shared" si="9"/>
        <v>0</v>
      </c>
      <c r="J23" s="12"/>
      <c r="K23" s="13"/>
      <c r="L23" s="11">
        <f t="shared" si="10"/>
        <v>0</v>
      </c>
      <c r="M23" s="12"/>
      <c r="N23" s="13">
        <v>299978</v>
      </c>
      <c r="O23" s="11">
        <f t="shared" si="11"/>
        <v>0</v>
      </c>
      <c r="P23" s="12">
        <v>299978</v>
      </c>
      <c r="Q23" s="13"/>
      <c r="R23" s="11">
        <f t="shared" si="12"/>
        <v>0</v>
      </c>
      <c r="S23" s="12"/>
      <c r="T23" s="13"/>
      <c r="U23" s="11">
        <f t="shared" si="13"/>
        <v>0</v>
      </c>
      <c r="V23" s="12"/>
      <c r="W23" s="13"/>
      <c r="X23" s="11">
        <f t="shared" si="14"/>
        <v>0</v>
      </c>
      <c r="Y23" s="12"/>
      <c r="Z23" s="13"/>
      <c r="AA23" s="11">
        <f t="shared" si="15"/>
        <v>0</v>
      </c>
      <c r="AB23" s="12"/>
      <c r="AC23" s="13"/>
      <c r="AD23" s="11">
        <f t="shared" si="16"/>
        <v>0</v>
      </c>
      <c r="AE23" s="12"/>
      <c r="AF23" s="13"/>
      <c r="AG23" s="11">
        <f t="shared" si="17"/>
        <v>0</v>
      </c>
      <c r="AH23" s="12"/>
      <c r="AI23" s="14"/>
      <c r="AJ23" s="154">
        <f>SUM(J18:J26,M18:M26,P18:P26,S18:S26,V18:V26,Y18:Y26,AB18:AB26,AE18:AE26,AH18:AH26)</f>
        <v>299978</v>
      </c>
    </row>
    <row r="24" spans="1:36" hidden="1">
      <c r="A24" s="529"/>
      <c r="B24" s="515"/>
      <c r="C24" s="518"/>
      <c r="D24" s="539"/>
      <c r="E24" s="523"/>
      <c r="F24" s="525"/>
      <c r="G24" s="87" t="s">
        <v>35</v>
      </c>
      <c r="H24" s="13"/>
      <c r="I24" s="11">
        <f t="shared" si="9"/>
        <v>0</v>
      </c>
      <c r="J24" s="12"/>
      <c r="K24" s="13"/>
      <c r="L24" s="11">
        <f t="shared" si="10"/>
        <v>0</v>
      </c>
      <c r="M24" s="12"/>
      <c r="N24" s="13"/>
      <c r="O24" s="11">
        <f t="shared" si="11"/>
        <v>0</v>
      </c>
      <c r="P24" s="12"/>
      <c r="Q24" s="13"/>
      <c r="R24" s="11">
        <f t="shared" si="12"/>
        <v>0</v>
      </c>
      <c r="S24" s="12"/>
      <c r="T24" s="13"/>
      <c r="U24" s="11">
        <f t="shared" si="13"/>
        <v>0</v>
      </c>
      <c r="V24" s="12"/>
      <c r="W24" s="13"/>
      <c r="X24" s="11">
        <f t="shared" si="14"/>
        <v>0</v>
      </c>
      <c r="Y24" s="12"/>
      <c r="Z24" s="13"/>
      <c r="AA24" s="11">
        <f t="shared" si="15"/>
        <v>0</v>
      </c>
      <c r="AB24" s="12"/>
      <c r="AC24" s="13"/>
      <c r="AD24" s="11">
        <f t="shared" si="16"/>
        <v>0</v>
      </c>
      <c r="AE24" s="12"/>
      <c r="AF24" s="13"/>
      <c r="AG24" s="11">
        <f t="shared" si="17"/>
        <v>0</v>
      </c>
      <c r="AH24" s="12"/>
      <c r="AI24" s="14"/>
      <c r="AJ24" s="76" t="s">
        <v>40</v>
      </c>
    </row>
    <row r="25" spans="1:36" hidden="1">
      <c r="A25" s="529"/>
      <c r="B25" s="515"/>
      <c r="C25" s="518"/>
      <c r="D25" s="539"/>
      <c r="E25" s="523"/>
      <c r="F25" s="525"/>
      <c r="G25" s="87" t="s">
        <v>37</v>
      </c>
      <c r="H25" s="13"/>
      <c r="I25" s="11">
        <f t="shared" si="9"/>
        <v>0</v>
      </c>
      <c r="J25" s="12"/>
      <c r="K25" s="13"/>
      <c r="L25" s="11">
        <f t="shared" si="10"/>
        <v>0</v>
      </c>
      <c r="M25" s="12"/>
      <c r="N25" s="13"/>
      <c r="O25" s="11">
        <f t="shared" si="11"/>
        <v>0</v>
      </c>
      <c r="P25" s="12"/>
      <c r="Q25" s="13"/>
      <c r="R25" s="11">
        <f t="shared" si="12"/>
        <v>0</v>
      </c>
      <c r="S25" s="12"/>
      <c r="T25" s="13"/>
      <c r="U25" s="11">
        <f t="shared" si="13"/>
        <v>0</v>
      </c>
      <c r="V25" s="12"/>
      <c r="W25" s="13"/>
      <c r="X25" s="11">
        <f t="shared" si="14"/>
        <v>0</v>
      </c>
      <c r="Y25" s="12"/>
      <c r="Z25" s="13"/>
      <c r="AA25" s="11">
        <f t="shared" si="15"/>
        <v>0</v>
      </c>
      <c r="AB25" s="12"/>
      <c r="AC25" s="13"/>
      <c r="AD25" s="11">
        <f t="shared" si="16"/>
        <v>0</v>
      </c>
      <c r="AE25" s="12"/>
      <c r="AF25" s="13"/>
      <c r="AG25" s="11">
        <f t="shared" si="17"/>
        <v>0</v>
      </c>
      <c r="AH25" s="12"/>
      <c r="AI25" s="14"/>
      <c r="AJ25" s="155">
        <f>AJ23/AJ19</f>
        <v>1</v>
      </c>
    </row>
    <row r="26" spans="1:36" ht="15.75" hidden="1" thickBot="1">
      <c r="A26" s="533"/>
      <c r="B26" s="516"/>
      <c r="C26" s="519"/>
      <c r="D26" s="543"/>
      <c r="E26" s="524"/>
      <c r="F26" s="526"/>
      <c r="G26" s="88" t="s">
        <v>38</v>
      </c>
      <c r="H26" s="15"/>
      <c r="I26" s="16">
        <f t="shared" si="9"/>
        <v>0</v>
      </c>
      <c r="J26" s="17"/>
      <c r="K26" s="15"/>
      <c r="L26" s="16">
        <f t="shared" si="10"/>
        <v>0</v>
      </c>
      <c r="M26" s="17"/>
      <c r="N26" s="15"/>
      <c r="O26" s="16">
        <f t="shared" si="11"/>
        <v>0</v>
      </c>
      <c r="P26" s="17"/>
      <c r="Q26" s="15"/>
      <c r="R26" s="16">
        <f t="shared" si="12"/>
        <v>0</v>
      </c>
      <c r="S26" s="17"/>
      <c r="T26" s="15"/>
      <c r="U26" s="16">
        <f t="shared" si="13"/>
        <v>0</v>
      </c>
      <c r="V26" s="17"/>
      <c r="W26" s="15"/>
      <c r="X26" s="16">
        <f t="shared" si="14"/>
        <v>0</v>
      </c>
      <c r="Y26" s="17"/>
      <c r="Z26" s="15"/>
      <c r="AA26" s="16">
        <f t="shared" si="15"/>
        <v>0</v>
      </c>
      <c r="AB26" s="17"/>
      <c r="AC26" s="15"/>
      <c r="AD26" s="16">
        <f t="shared" si="16"/>
        <v>0</v>
      </c>
      <c r="AE26" s="17"/>
      <c r="AF26" s="15"/>
      <c r="AG26" s="16">
        <f t="shared" si="17"/>
        <v>0</v>
      </c>
      <c r="AH26" s="17"/>
      <c r="AI26" s="18"/>
      <c r="AJ26" s="164"/>
    </row>
    <row r="27" spans="1:36" ht="15" customHeight="1">
      <c r="A27" s="531" t="s">
        <v>17</v>
      </c>
      <c r="B27" s="499" t="s">
        <v>13</v>
      </c>
      <c r="C27" s="303" t="s">
        <v>14</v>
      </c>
      <c r="D27" s="303" t="s">
        <v>157</v>
      </c>
      <c r="E27" s="502" t="s">
        <v>16</v>
      </c>
      <c r="F27" s="293" t="s">
        <v>17</v>
      </c>
      <c r="G27" s="304" t="s">
        <v>18</v>
      </c>
      <c r="H27" s="312" t="s">
        <v>19</v>
      </c>
      <c r="I27" s="293" t="s">
        <v>20</v>
      </c>
      <c r="J27" s="294" t="s">
        <v>21</v>
      </c>
      <c r="K27" s="312" t="s">
        <v>19</v>
      </c>
      <c r="L27" s="293" t="s">
        <v>20</v>
      </c>
      <c r="M27" s="294" t="s">
        <v>21</v>
      </c>
      <c r="N27" s="312" t="s">
        <v>19</v>
      </c>
      <c r="O27" s="293" t="s">
        <v>20</v>
      </c>
      <c r="P27" s="294" t="s">
        <v>21</v>
      </c>
      <c r="Q27" s="312" t="s">
        <v>19</v>
      </c>
      <c r="R27" s="293" t="s">
        <v>20</v>
      </c>
      <c r="S27" s="294" t="s">
        <v>21</v>
      </c>
      <c r="T27" s="312" t="s">
        <v>19</v>
      </c>
      <c r="U27" s="293" t="s">
        <v>20</v>
      </c>
      <c r="V27" s="294" t="s">
        <v>21</v>
      </c>
      <c r="W27" s="312" t="s">
        <v>19</v>
      </c>
      <c r="X27" s="293" t="s">
        <v>20</v>
      </c>
      <c r="Y27" s="294" t="s">
        <v>21</v>
      </c>
      <c r="Z27" s="312" t="s">
        <v>19</v>
      </c>
      <c r="AA27" s="293" t="s">
        <v>20</v>
      </c>
      <c r="AB27" s="294" t="s">
        <v>21</v>
      </c>
      <c r="AC27" s="312" t="s">
        <v>19</v>
      </c>
      <c r="AD27" s="293" t="s">
        <v>20</v>
      </c>
      <c r="AE27" s="294" t="s">
        <v>21</v>
      </c>
      <c r="AF27" s="312" t="s">
        <v>19</v>
      </c>
      <c r="AG27" s="293" t="s">
        <v>20</v>
      </c>
      <c r="AH27" s="294" t="s">
        <v>21</v>
      </c>
      <c r="AI27" s="316" t="s">
        <v>19</v>
      </c>
      <c r="AJ27" s="282" t="s">
        <v>22</v>
      </c>
    </row>
    <row r="28" spans="1:36" ht="15.75" customHeight="1">
      <c r="A28" s="532"/>
      <c r="B28" s="500"/>
      <c r="C28" s="501"/>
      <c r="D28" s="501"/>
      <c r="E28" s="503"/>
      <c r="F28" s="504"/>
      <c r="G28" s="527"/>
      <c r="H28" s="509"/>
      <c r="I28" s="504"/>
      <c r="J28" s="508"/>
      <c r="K28" s="509"/>
      <c r="L28" s="504"/>
      <c r="M28" s="508"/>
      <c r="N28" s="509"/>
      <c r="O28" s="504"/>
      <c r="P28" s="508"/>
      <c r="Q28" s="509"/>
      <c r="R28" s="504"/>
      <c r="S28" s="508"/>
      <c r="T28" s="509"/>
      <c r="U28" s="504"/>
      <c r="V28" s="508"/>
      <c r="W28" s="509"/>
      <c r="X28" s="504"/>
      <c r="Y28" s="508"/>
      <c r="Z28" s="509"/>
      <c r="AA28" s="504"/>
      <c r="AB28" s="508"/>
      <c r="AC28" s="509"/>
      <c r="AD28" s="504"/>
      <c r="AE28" s="508"/>
      <c r="AF28" s="509"/>
      <c r="AG28" s="504"/>
      <c r="AH28" s="508"/>
      <c r="AI28" s="544"/>
      <c r="AJ28" s="535"/>
    </row>
    <row r="29" spans="1:36" ht="15" customHeight="1">
      <c r="A29" s="528" t="s">
        <v>162</v>
      </c>
      <c r="B29" s="514" t="s">
        <v>425</v>
      </c>
      <c r="C29" s="517">
        <v>2385</v>
      </c>
      <c r="D29" s="538"/>
      <c r="E29" s="322" t="s">
        <v>426</v>
      </c>
      <c r="F29" s="296" t="s">
        <v>162</v>
      </c>
      <c r="G29" s="85" t="s">
        <v>27</v>
      </c>
      <c r="H29" s="13"/>
      <c r="I29" s="9">
        <f t="shared" ref="I29:I37" si="18">H29-J29</f>
        <v>0</v>
      </c>
      <c r="J29" s="10"/>
      <c r="K29" s="13"/>
      <c r="L29" s="9">
        <f t="shared" ref="L29:L37" si="19">K29-M29</f>
        <v>0</v>
      </c>
      <c r="M29" s="10"/>
      <c r="N29" s="13"/>
      <c r="O29" s="9">
        <f t="shared" ref="O29:O37" si="20">N29-P29</f>
        <v>0</v>
      </c>
      <c r="P29" s="10"/>
      <c r="Q29" s="13"/>
      <c r="R29" s="9">
        <f t="shared" ref="R29:R37" si="21">Q29-S29</f>
        <v>0</v>
      </c>
      <c r="S29" s="10"/>
      <c r="T29" s="13"/>
      <c r="U29" s="9">
        <f t="shared" ref="U29:U37" si="22">T29-V29</f>
        <v>0</v>
      </c>
      <c r="V29" s="10"/>
      <c r="W29" s="13"/>
      <c r="X29" s="9">
        <f t="shared" ref="X29:X37" si="23">W29-Y29</f>
        <v>0</v>
      </c>
      <c r="Y29" s="10"/>
      <c r="Z29" s="13"/>
      <c r="AA29" s="9">
        <f t="shared" ref="AA29:AA37" si="24">Z29-AB29</f>
        <v>0</v>
      </c>
      <c r="AB29" s="10"/>
      <c r="AC29" s="13"/>
      <c r="AD29" s="9">
        <f t="shared" ref="AD29:AD37" si="25">AC29-AE29</f>
        <v>0</v>
      </c>
      <c r="AE29" s="10"/>
      <c r="AF29" s="13"/>
      <c r="AG29" s="9">
        <f t="shared" ref="AG29:AG37" si="26">AF29-AH29</f>
        <v>0</v>
      </c>
      <c r="AH29" s="10"/>
      <c r="AI29" s="14"/>
      <c r="AJ29" s="75" t="s">
        <v>28</v>
      </c>
    </row>
    <row r="30" spans="1:36">
      <c r="A30" s="529"/>
      <c r="B30" s="515"/>
      <c r="C30" s="518"/>
      <c r="D30" s="539"/>
      <c r="E30" s="523"/>
      <c r="F30" s="525"/>
      <c r="G30" s="87" t="s">
        <v>29</v>
      </c>
      <c r="H30" s="13"/>
      <c r="I30" s="11">
        <f t="shared" si="18"/>
        <v>0</v>
      </c>
      <c r="J30" s="12"/>
      <c r="K30" s="13"/>
      <c r="L30" s="11">
        <f t="shared" si="19"/>
        <v>0</v>
      </c>
      <c r="M30" s="12"/>
      <c r="N30" s="13"/>
      <c r="O30" s="11">
        <f t="shared" si="20"/>
        <v>0</v>
      </c>
      <c r="P30" s="12"/>
      <c r="Q30" s="13"/>
      <c r="R30" s="11">
        <f t="shared" si="21"/>
        <v>0</v>
      </c>
      <c r="S30" s="12"/>
      <c r="T30" s="13"/>
      <c r="U30" s="11">
        <f t="shared" si="22"/>
        <v>0</v>
      </c>
      <c r="V30" s="12"/>
      <c r="W30" s="13"/>
      <c r="X30" s="11">
        <f t="shared" si="23"/>
        <v>0</v>
      </c>
      <c r="Y30" s="12"/>
      <c r="Z30" s="13"/>
      <c r="AA30" s="11">
        <f t="shared" si="24"/>
        <v>0</v>
      </c>
      <c r="AB30" s="12"/>
      <c r="AC30" s="13"/>
      <c r="AD30" s="11">
        <f t="shared" si="25"/>
        <v>0</v>
      </c>
      <c r="AE30" s="12"/>
      <c r="AF30" s="13"/>
      <c r="AG30" s="11">
        <f t="shared" si="26"/>
        <v>0</v>
      </c>
      <c r="AH30" s="12"/>
      <c r="AI30" s="14"/>
      <c r="AJ30" s="154">
        <f>SUM(H29:H37,K29:K37,N29:N37,Q29:Q37,T29:T37,W29:W37,Z29:Z37,AC29:AC37,AF29:AF37)</f>
        <v>744344</v>
      </c>
    </row>
    <row r="31" spans="1:36">
      <c r="A31" s="529"/>
      <c r="B31" s="515"/>
      <c r="C31" s="518"/>
      <c r="D31" s="539"/>
      <c r="E31" s="523"/>
      <c r="F31" s="525"/>
      <c r="G31" s="87" t="s">
        <v>30</v>
      </c>
      <c r="H31" s="13"/>
      <c r="I31" s="11">
        <f t="shared" si="18"/>
        <v>0</v>
      </c>
      <c r="J31" s="12"/>
      <c r="K31" s="13"/>
      <c r="L31" s="11">
        <f t="shared" si="19"/>
        <v>0</v>
      </c>
      <c r="M31" s="12"/>
      <c r="N31" s="13"/>
      <c r="O31" s="11">
        <f t="shared" si="20"/>
        <v>0</v>
      </c>
      <c r="P31" s="12"/>
      <c r="Q31" s="13"/>
      <c r="R31" s="11">
        <f t="shared" si="21"/>
        <v>0</v>
      </c>
      <c r="S31" s="12"/>
      <c r="T31" s="13"/>
      <c r="U31" s="11">
        <f t="shared" si="22"/>
        <v>0</v>
      </c>
      <c r="V31" s="12"/>
      <c r="W31" s="13"/>
      <c r="X31" s="11">
        <f t="shared" si="23"/>
        <v>0</v>
      </c>
      <c r="Y31" s="12"/>
      <c r="Z31" s="13"/>
      <c r="AA31" s="11">
        <f t="shared" si="24"/>
        <v>0</v>
      </c>
      <c r="AB31" s="12"/>
      <c r="AC31" s="13"/>
      <c r="AD31" s="11">
        <f t="shared" si="25"/>
        <v>0</v>
      </c>
      <c r="AE31" s="12"/>
      <c r="AF31" s="13"/>
      <c r="AG31" s="11">
        <f t="shared" si="26"/>
        <v>0</v>
      </c>
      <c r="AH31" s="12"/>
      <c r="AI31" s="14"/>
      <c r="AJ31" s="76" t="s">
        <v>32</v>
      </c>
    </row>
    <row r="32" spans="1:36">
      <c r="A32" s="529"/>
      <c r="B32" s="515"/>
      <c r="C32" s="518"/>
      <c r="D32" s="539"/>
      <c r="E32" s="523"/>
      <c r="F32" s="525"/>
      <c r="G32" s="87" t="s">
        <v>31</v>
      </c>
      <c r="H32" s="13"/>
      <c r="I32" s="11">
        <f t="shared" si="18"/>
        <v>0</v>
      </c>
      <c r="J32" s="12"/>
      <c r="K32" s="13"/>
      <c r="L32" s="11">
        <f t="shared" si="19"/>
        <v>0</v>
      </c>
      <c r="M32" s="12"/>
      <c r="N32" s="13"/>
      <c r="O32" s="11">
        <f t="shared" si="20"/>
        <v>0</v>
      </c>
      <c r="P32" s="12"/>
      <c r="Q32" s="13"/>
      <c r="R32" s="11">
        <f t="shared" si="21"/>
        <v>0</v>
      </c>
      <c r="S32" s="12"/>
      <c r="T32" s="13"/>
      <c r="U32" s="11">
        <f t="shared" si="22"/>
        <v>0</v>
      </c>
      <c r="V32" s="12"/>
      <c r="W32" s="13"/>
      <c r="X32" s="11">
        <f t="shared" si="23"/>
        <v>0</v>
      </c>
      <c r="Y32" s="12"/>
      <c r="Z32" s="13"/>
      <c r="AA32" s="11">
        <f t="shared" si="24"/>
        <v>0</v>
      </c>
      <c r="AB32" s="12"/>
      <c r="AC32" s="13"/>
      <c r="AD32" s="11">
        <f t="shared" si="25"/>
        <v>0</v>
      </c>
      <c r="AE32" s="12"/>
      <c r="AF32" s="13"/>
      <c r="AG32" s="11">
        <f t="shared" si="26"/>
        <v>0</v>
      </c>
      <c r="AH32" s="12"/>
      <c r="AI32" s="14"/>
      <c r="AJ32" s="154">
        <f>SUM(I29:I37,L29:L37,O29:O37,R29:R37,U29:U37,X29:X37,AA29:AA37,AD29:AD37,AA29:AA37,AG29:AG37)</f>
        <v>744344</v>
      </c>
    </row>
    <row r="33" spans="1:36">
      <c r="A33" s="529"/>
      <c r="B33" s="515"/>
      <c r="C33" s="518"/>
      <c r="D33" s="539"/>
      <c r="E33" s="523"/>
      <c r="F33" s="525"/>
      <c r="G33" s="87" t="s">
        <v>33</v>
      </c>
      <c r="H33" s="13"/>
      <c r="I33" s="11">
        <f t="shared" si="18"/>
        <v>0</v>
      </c>
      <c r="J33" s="12"/>
      <c r="K33" s="13"/>
      <c r="L33" s="11">
        <f t="shared" si="19"/>
        <v>0</v>
      </c>
      <c r="M33" s="12"/>
      <c r="N33" s="13"/>
      <c r="O33" s="11">
        <f t="shared" si="20"/>
        <v>0</v>
      </c>
      <c r="P33" s="12"/>
      <c r="Q33" s="13"/>
      <c r="R33" s="11">
        <f t="shared" si="21"/>
        <v>0</v>
      </c>
      <c r="S33" s="12"/>
      <c r="T33" s="13"/>
      <c r="U33" s="11">
        <f t="shared" si="22"/>
        <v>0</v>
      </c>
      <c r="V33" s="12"/>
      <c r="W33" s="13"/>
      <c r="X33" s="11">
        <f t="shared" si="23"/>
        <v>0</v>
      </c>
      <c r="Y33" s="12"/>
      <c r="Z33" s="13"/>
      <c r="AA33" s="11">
        <f t="shared" si="24"/>
        <v>0</v>
      </c>
      <c r="AB33" s="12"/>
      <c r="AC33" s="13"/>
      <c r="AD33" s="11">
        <f t="shared" si="25"/>
        <v>0</v>
      </c>
      <c r="AE33" s="12"/>
      <c r="AF33" s="13"/>
      <c r="AG33" s="11">
        <f t="shared" si="26"/>
        <v>0</v>
      </c>
      <c r="AH33" s="12"/>
      <c r="AI33" s="14"/>
      <c r="AJ33" s="76" t="s">
        <v>36</v>
      </c>
    </row>
    <row r="34" spans="1:36">
      <c r="A34" s="529"/>
      <c r="B34" s="515"/>
      <c r="C34" s="518"/>
      <c r="D34" s="539"/>
      <c r="E34" s="523"/>
      <c r="F34" s="525"/>
      <c r="G34" s="87" t="s">
        <v>34</v>
      </c>
      <c r="H34" s="13"/>
      <c r="I34" s="11">
        <f t="shared" si="18"/>
        <v>0</v>
      </c>
      <c r="J34" s="12"/>
      <c r="K34" s="13"/>
      <c r="L34" s="11">
        <f t="shared" si="19"/>
        <v>0</v>
      </c>
      <c r="M34" s="12"/>
      <c r="N34" s="13"/>
      <c r="O34" s="11">
        <f t="shared" si="20"/>
        <v>0</v>
      </c>
      <c r="P34" s="12"/>
      <c r="Q34" s="13"/>
      <c r="R34" s="11">
        <f t="shared" si="21"/>
        <v>0</v>
      </c>
      <c r="S34" s="12"/>
      <c r="T34" s="13"/>
      <c r="U34" s="11">
        <f t="shared" si="22"/>
        <v>0</v>
      </c>
      <c r="V34" s="12"/>
      <c r="W34" s="13">
        <v>744344</v>
      </c>
      <c r="X34" s="11">
        <f t="shared" si="23"/>
        <v>744344</v>
      </c>
      <c r="Y34" s="12"/>
      <c r="Z34" s="13"/>
      <c r="AA34" s="11">
        <f t="shared" si="24"/>
        <v>0</v>
      </c>
      <c r="AB34" s="12"/>
      <c r="AC34" s="13"/>
      <c r="AD34" s="11">
        <f t="shared" si="25"/>
        <v>0</v>
      </c>
      <c r="AE34" s="12"/>
      <c r="AF34" s="13"/>
      <c r="AG34" s="11">
        <f t="shared" si="26"/>
        <v>0</v>
      </c>
      <c r="AH34" s="12"/>
      <c r="AI34" s="14"/>
      <c r="AJ34" s="154">
        <f>SUM(J29:J37,M29:M37,P29:P37,S29:S37,V29:V37,Y29:Y37,AB29:AB37,AE29:AE37,AH29:AH37)</f>
        <v>0</v>
      </c>
    </row>
    <row r="35" spans="1:36">
      <c r="A35" s="529"/>
      <c r="B35" s="515"/>
      <c r="C35" s="518"/>
      <c r="D35" s="539"/>
      <c r="E35" s="523"/>
      <c r="F35" s="525"/>
      <c r="G35" s="87" t="s">
        <v>35</v>
      </c>
      <c r="H35" s="13"/>
      <c r="I35" s="11">
        <f t="shared" si="18"/>
        <v>0</v>
      </c>
      <c r="J35" s="12"/>
      <c r="K35" s="13"/>
      <c r="L35" s="11">
        <f t="shared" si="19"/>
        <v>0</v>
      </c>
      <c r="M35" s="12"/>
      <c r="N35" s="13"/>
      <c r="O35" s="11">
        <f t="shared" si="20"/>
        <v>0</v>
      </c>
      <c r="P35" s="12"/>
      <c r="Q35" s="13"/>
      <c r="R35" s="11">
        <f t="shared" si="21"/>
        <v>0</v>
      </c>
      <c r="S35" s="12"/>
      <c r="T35" s="13"/>
      <c r="U35" s="11">
        <f t="shared" si="22"/>
        <v>0</v>
      </c>
      <c r="V35" s="12"/>
      <c r="W35" s="13"/>
      <c r="X35" s="11">
        <f t="shared" si="23"/>
        <v>0</v>
      </c>
      <c r="Y35" s="12"/>
      <c r="Z35" s="13"/>
      <c r="AA35" s="11">
        <f t="shared" si="24"/>
        <v>0</v>
      </c>
      <c r="AB35" s="12"/>
      <c r="AC35" s="13"/>
      <c r="AD35" s="11">
        <f t="shared" si="25"/>
        <v>0</v>
      </c>
      <c r="AE35" s="12"/>
      <c r="AF35" s="13"/>
      <c r="AG35" s="11">
        <f t="shared" si="26"/>
        <v>0</v>
      </c>
      <c r="AH35" s="12"/>
      <c r="AI35" s="14"/>
      <c r="AJ35" s="76" t="s">
        <v>40</v>
      </c>
    </row>
    <row r="36" spans="1:36">
      <c r="A36" s="529"/>
      <c r="B36" s="515"/>
      <c r="C36" s="518"/>
      <c r="D36" s="539"/>
      <c r="E36" s="523"/>
      <c r="F36" s="525"/>
      <c r="G36" s="87" t="s">
        <v>37</v>
      </c>
      <c r="H36" s="13"/>
      <c r="I36" s="11">
        <f t="shared" si="18"/>
        <v>0</v>
      </c>
      <c r="J36" s="12"/>
      <c r="K36" s="13"/>
      <c r="L36" s="11">
        <f t="shared" si="19"/>
        <v>0</v>
      </c>
      <c r="M36" s="12"/>
      <c r="N36" s="13"/>
      <c r="O36" s="11">
        <f t="shared" si="20"/>
        <v>0</v>
      </c>
      <c r="P36" s="12"/>
      <c r="Q36" s="13"/>
      <c r="R36" s="11">
        <f t="shared" si="21"/>
        <v>0</v>
      </c>
      <c r="S36" s="12"/>
      <c r="T36" s="13"/>
      <c r="U36" s="11">
        <f t="shared" si="22"/>
        <v>0</v>
      </c>
      <c r="V36" s="12"/>
      <c r="W36" s="13"/>
      <c r="X36" s="11">
        <f t="shared" si="23"/>
        <v>0</v>
      </c>
      <c r="Y36" s="12"/>
      <c r="Z36" s="13"/>
      <c r="AA36" s="11">
        <f t="shared" si="24"/>
        <v>0</v>
      </c>
      <c r="AB36" s="12"/>
      <c r="AC36" s="13"/>
      <c r="AD36" s="11">
        <f t="shared" si="25"/>
        <v>0</v>
      </c>
      <c r="AE36" s="12"/>
      <c r="AF36" s="13"/>
      <c r="AG36" s="11">
        <f t="shared" si="26"/>
        <v>0</v>
      </c>
      <c r="AH36" s="12"/>
      <c r="AI36" s="14"/>
      <c r="AJ36" s="155">
        <f>AJ34/AJ30</f>
        <v>0</v>
      </c>
    </row>
    <row r="37" spans="1:36" ht="15.75" thickBot="1">
      <c r="A37" s="533"/>
      <c r="B37" s="516"/>
      <c r="C37" s="519"/>
      <c r="D37" s="543"/>
      <c r="E37" s="524"/>
      <c r="F37" s="526"/>
      <c r="G37" s="88" t="s">
        <v>38</v>
      </c>
      <c r="H37" s="15"/>
      <c r="I37" s="16">
        <f t="shared" si="18"/>
        <v>0</v>
      </c>
      <c r="J37" s="17"/>
      <c r="K37" s="15"/>
      <c r="L37" s="16">
        <f t="shared" si="19"/>
        <v>0</v>
      </c>
      <c r="M37" s="17"/>
      <c r="N37" s="15"/>
      <c r="O37" s="16">
        <f t="shared" si="20"/>
        <v>0</v>
      </c>
      <c r="P37" s="17"/>
      <c r="Q37" s="15"/>
      <c r="R37" s="16">
        <f t="shared" si="21"/>
        <v>0</v>
      </c>
      <c r="S37" s="17"/>
      <c r="T37" s="15"/>
      <c r="U37" s="16">
        <f t="shared" si="22"/>
        <v>0</v>
      </c>
      <c r="V37" s="17"/>
      <c r="W37" s="15"/>
      <c r="X37" s="16">
        <f t="shared" si="23"/>
        <v>0</v>
      </c>
      <c r="Y37" s="17"/>
      <c r="Z37" s="15"/>
      <c r="AA37" s="16">
        <f t="shared" si="24"/>
        <v>0</v>
      </c>
      <c r="AB37" s="17"/>
      <c r="AC37" s="15"/>
      <c r="AD37" s="16">
        <f t="shared" si="25"/>
        <v>0</v>
      </c>
      <c r="AE37" s="17"/>
      <c r="AF37" s="15"/>
      <c r="AG37" s="16">
        <f t="shared" si="26"/>
        <v>0</v>
      </c>
      <c r="AH37" s="17"/>
      <c r="AI37" s="18"/>
      <c r="AJ37" s="164"/>
    </row>
    <row r="38" spans="1:36" ht="15" hidden="1" customHeight="1">
      <c r="A38" s="531" t="s">
        <v>17</v>
      </c>
      <c r="B38" s="499" t="s">
        <v>13</v>
      </c>
      <c r="C38" s="303" t="s">
        <v>14</v>
      </c>
      <c r="D38" s="303" t="s">
        <v>157</v>
      </c>
      <c r="E38" s="502" t="s">
        <v>16</v>
      </c>
      <c r="F38" s="293" t="s">
        <v>17</v>
      </c>
      <c r="G38" s="499" t="s">
        <v>18</v>
      </c>
      <c r="H38" s="312" t="s">
        <v>19</v>
      </c>
      <c r="I38" s="293" t="s">
        <v>20</v>
      </c>
      <c r="J38" s="294" t="s">
        <v>21</v>
      </c>
      <c r="K38" s="312" t="s">
        <v>19</v>
      </c>
      <c r="L38" s="293" t="s">
        <v>20</v>
      </c>
      <c r="M38" s="294" t="s">
        <v>21</v>
      </c>
      <c r="N38" s="312" t="s">
        <v>19</v>
      </c>
      <c r="O38" s="293" t="s">
        <v>20</v>
      </c>
      <c r="P38" s="294" t="s">
        <v>21</v>
      </c>
      <c r="Q38" s="312" t="s">
        <v>19</v>
      </c>
      <c r="R38" s="293" t="s">
        <v>20</v>
      </c>
      <c r="S38" s="294" t="s">
        <v>21</v>
      </c>
      <c r="T38" s="312" t="s">
        <v>19</v>
      </c>
      <c r="U38" s="293" t="s">
        <v>20</v>
      </c>
      <c r="V38" s="294" t="s">
        <v>21</v>
      </c>
      <c r="W38" s="312" t="s">
        <v>19</v>
      </c>
      <c r="X38" s="293" t="s">
        <v>20</v>
      </c>
      <c r="Y38" s="294" t="s">
        <v>21</v>
      </c>
      <c r="Z38" s="312" t="s">
        <v>19</v>
      </c>
      <c r="AA38" s="293" t="s">
        <v>20</v>
      </c>
      <c r="AB38" s="294" t="s">
        <v>21</v>
      </c>
      <c r="AC38" s="312" t="s">
        <v>19</v>
      </c>
      <c r="AD38" s="293" t="s">
        <v>20</v>
      </c>
      <c r="AE38" s="294" t="s">
        <v>21</v>
      </c>
      <c r="AF38" s="312" t="s">
        <v>19</v>
      </c>
      <c r="AG38" s="293" t="s">
        <v>20</v>
      </c>
      <c r="AH38" s="294" t="s">
        <v>21</v>
      </c>
      <c r="AI38" s="510" t="s">
        <v>19</v>
      </c>
      <c r="AJ38" s="512" t="s">
        <v>22</v>
      </c>
    </row>
    <row r="39" spans="1:36" ht="15" hidden="1" customHeight="1">
      <c r="A39" s="532"/>
      <c r="B39" s="500"/>
      <c r="C39" s="501"/>
      <c r="D39" s="501"/>
      <c r="E39" s="503"/>
      <c r="F39" s="504"/>
      <c r="G39" s="500"/>
      <c r="H39" s="509"/>
      <c r="I39" s="504"/>
      <c r="J39" s="508"/>
      <c r="K39" s="509"/>
      <c r="L39" s="504"/>
      <c r="M39" s="508"/>
      <c r="N39" s="509"/>
      <c r="O39" s="504"/>
      <c r="P39" s="508"/>
      <c r="Q39" s="509"/>
      <c r="R39" s="504"/>
      <c r="S39" s="508"/>
      <c r="T39" s="509"/>
      <c r="U39" s="504"/>
      <c r="V39" s="508"/>
      <c r="W39" s="509"/>
      <c r="X39" s="504"/>
      <c r="Y39" s="508"/>
      <c r="Z39" s="509"/>
      <c r="AA39" s="504"/>
      <c r="AB39" s="508"/>
      <c r="AC39" s="509"/>
      <c r="AD39" s="504"/>
      <c r="AE39" s="508"/>
      <c r="AF39" s="509"/>
      <c r="AG39" s="504"/>
      <c r="AH39" s="508"/>
      <c r="AI39" s="511"/>
      <c r="AJ39" s="513"/>
    </row>
    <row r="40" spans="1:36" ht="15" hidden="1" customHeight="1">
      <c r="A40" s="528" t="s">
        <v>208</v>
      </c>
      <c r="B40" s="514" t="s">
        <v>209</v>
      </c>
      <c r="C40" s="517">
        <v>1662</v>
      </c>
      <c r="D40" s="520" t="s">
        <v>210</v>
      </c>
      <c r="E40" s="322" t="s">
        <v>211</v>
      </c>
      <c r="F40" s="296" t="s">
        <v>208</v>
      </c>
      <c r="G40" s="61" t="s">
        <v>27</v>
      </c>
      <c r="H40" s="13"/>
      <c r="I40" s="9">
        <f t="shared" ref="I40:I48" si="27">H40-J40</f>
        <v>0</v>
      </c>
      <c r="J40" s="10"/>
      <c r="K40" s="13"/>
      <c r="L40" s="9">
        <f t="shared" ref="L40:L48" si="28">K40-M40</f>
        <v>0</v>
      </c>
      <c r="M40" s="10"/>
      <c r="N40" s="13"/>
      <c r="O40" s="9">
        <f t="shared" ref="O40:O48" si="29">N40-P40</f>
        <v>0</v>
      </c>
      <c r="P40" s="10"/>
      <c r="Q40" s="13"/>
      <c r="R40" s="9">
        <f t="shared" ref="R40:R48" si="30">Q40-S40</f>
        <v>0</v>
      </c>
      <c r="S40" s="10"/>
      <c r="T40" s="13"/>
      <c r="U40" s="9">
        <f t="shared" ref="U40:U48" si="31">T40-V40</f>
        <v>0</v>
      </c>
      <c r="V40" s="10"/>
      <c r="W40" s="13"/>
      <c r="X40" s="9">
        <f t="shared" ref="X40:X48" si="32">W40-Y40</f>
        <v>0</v>
      </c>
      <c r="Y40" s="10"/>
      <c r="Z40" s="13"/>
      <c r="AA40" s="9">
        <f t="shared" ref="AA40:AA48" si="33">Z40-AB40</f>
        <v>0</v>
      </c>
      <c r="AB40" s="10"/>
      <c r="AC40" s="13"/>
      <c r="AD40" s="9">
        <f t="shared" ref="AD40:AD48" si="34">AC40-AE40</f>
        <v>0</v>
      </c>
      <c r="AE40" s="10"/>
      <c r="AF40" s="13"/>
      <c r="AG40" s="9">
        <f t="shared" ref="AG40:AG48" si="35">AF40-AH40</f>
        <v>0</v>
      </c>
      <c r="AH40" s="10"/>
      <c r="AI40" s="3"/>
      <c r="AJ40" s="75" t="s">
        <v>28</v>
      </c>
    </row>
    <row r="41" spans="1:36" hidden="1">
      <c r="A41" s="529"/>
      <c r="B41" s="515"/>
      <c r="C41" s="518"/>
      <c r="D41" s="521"/>
      <c r="E41" s="523"/>
      <c r="F41" s="525"/>
      <c r="G41" s="61" t="s">
        <v>29</v>
      </c>
      <c r="H41" s="13"/>
      <c r="I41" s="11">
        <f t="shared" si="27"/>
        <v>0</v>
      </c>
      <c r="J41" s="12"/>
      <c r="K41" s="13"/>
      <c r="L41" s="11">
        <f t="shared" si="28"/>
        <v>0</v>
      </c>
      <c r="M41" s="12"/>
      <c r="N41" s="13"/>
      <c r="O41" s="11">
        <f t="shared" si="29"/>
        <v>0</v>
      </c>
      <c r="P41" s="12"/>
      <c r="Q41" s="13"/>
      <c r="R41" s="11">
        <f t="shared" si="30"/>
        <v>0</v>
      </c>
      <c r="S41" s="12"/>
      <c r="T41" s="13"/>
      <c r="U41" s="11">
        <f t="shared" si="31"/>
        <v>0</v>
      </c>
      <c r="V41" s="12"/>
      <c r="W41" s="13"/>
      <c r="X41" s="11">
        <f t="shared" si="32"/>
        <v>0</v>
      </c>
      <c r="Y41" s="12"/>
      <c r="Z41" s="13"/>
      <c r="AA41" s="11">
        <f t="shared" si="33"/>
        <v>0</v>
      </c>
      <c r="AB41" s="12"/>
      <c r="AC41" s="13"/>
      <c r="AD41" s="11">
        <f t="shared" si="34"/>
        <v>0</v>
      </c>
      <c r="AE41" s="12"/>
      <c r="AF41" s="13"/>
      <c r="AG41" s="11">
        <f t="shared" si="35"/>
        <v>0</v>
      </c>
      <c r="AH41" s="12"/>
      <c r="AI41" s="3"/>
      <c r="AJ41" s="154">
        <f>SUM(H40:H48,K40:K48,N40:N48,Q40:Q48,T40:T48,W40:W48,Z40:Z48,AC40:AC48,AF40:AF48)</f>
        <v>300000</v>
      </c>
    </row>
    <row r="42" spans="1:36" hidden="1">
      <c r="A42" s="529"/>
      <c r="B42" s="515"/>
      <c r="C42" s="518"/>
      <c r="D42" s="521"/>
      <c r="E42" s="523"/>
      <c r="F42" s="525"/>
      <c r="G42" s="61" t="s">
        <v>30</v>
      </c>
      <c r="H42" s="13"/>
      <c r="I42" s="11">
        <f t="shared" si="27"/>
        <v>0</v>
      </c>
      <c r="J42" s="12"/>
      <c r="K42" s="13"/>
      <c r="L42" s="11">
        <f t="shared" si="28"/>
        <v>0</v>
      </c>
      <c r="M42" s="12"/>
      <c r="N42" s="13"/>
      <c r="O42" s="11">
        <f t="shared" si="29"/>
        <v>0</v>
      </c>
      <c r="P42" s="12"/>
      <c r="Q42" s="13"/>
      <c r="R42" s="11">
        <f t="shared" si="30"/>
        <v>0</v>
      </c>
      <c r="S42" s="12"/>
      <c r="T42" s="13"/>
      <c r="U42" s="11">
        <f t="shared" si="31"/>
        <v>0</v>
      </c>
      <c r="V42" s="12"/>
      <c r="W42" s="13"/>
      <c r="X42" s="11">
        <f t="shared" si="32"/>
        <v>0</v>
      </c>
      <c r="Y42" s="12"/>
      <c r="Z42" s="13"/>
      <c r="AA42" s="11">
        <f t="shared" si="33"/>
        <v>0</v>
      </c>
      <c r="AB42" s="12"/>
      <c r="AC42" s="13"/>
      <c r="AD42" s="11">
        <f t="shared" si="34"/>
        <v>0</v>
      </c>
      <c r="AE42" s="12"/>
      <c r="AF42" s="13"/>
      <c r="AG42" s="11">
        <f t="shared" si="35"/>
        <v>0</v>
      </c>
      <c r="AH42" s="12"/>
      <c r="AI42" s="3"/>
      <c r="AJ42" s="76" t="s">
        <v>32</v>
      </c>
    </row>
    <row r="43" spans="1:36" hidden="1">
      <c r="A43" s="529"/>
      <c r="B43" s="515"/>
      <c r="C43" s="518"/>
      <c r="D43" s="521"/>
      <c r="E43" s="523"/>
      <c r="F43" s="525"/>
      <c r="G43" s="61" t="s">
        <v>31</v>
      </c>
      <c r="H43" s="13"/>
      <c r="I43" s="11">
        <f t="shared" si="27"/>
        <v>0</v>
      </c>
      <c r="J43" s="12"/>
      <c r="K43" s="13"/>
      <c r="L43" s="11">
        <f t="shared" si="28"/>
        <v>0</v>
      </c>
      <c r="M43" s="12"/>
      <c r="N43" s="3">
        <v>300000</v>
      </c>
      <c r="O43" s="5">
        <f t="shared" si="29"/>
        <v>0</v>
      </c>
      <c r="P43" s="6">
        <v>300000</v>
      </c>
      <c r="Q43" s="13"/>
      <c r="R43" s="11">
        <f t="shared" si="30"/>
        <v>0</v>
      </c>
      <c r="S43" s="12"/>
      <c r="T43" s="13"/>
      <c r="U43" s="11">
        <f t="shared" si="31"/>
        <v>0</v>
      </c>
      <c r="V43" s="12"/>
      <c r="W43" s="13"/>
      <c r="X43" s="11">
        <f t="shared" si="32"/>
        <v>0</v>
      </c>
      <c r="Y43" s="12"/>
      <c r="Z43" s="13"/>
      <c r="AA43" s="11">
        <f t="shared" si="33"/>
        <v>0</v>
      </c>
      <c r="AB43" s="12"/>
      <c r="AC43" s="13"/>
      <c r="AD43" s="11">
        <f t="shared" si="34"/>
        <v>0</v>
      </c>
      <c r="AE43" s="12"/>
      <c r="AF43" s="13"/>
      <c r="AG43" s="11">
        <f t="shared" si="35"/>
        <v>0</v>
      </c>
      <c r="AH43" s="12"/>
      <c r="AI43" s="3"/>
      <c r="AJ43" s="154">
        <f>SUM(I40:I48,L40:L48,O40:O48,R40:R48,U40:U48,X40:X48,AA40:AA48,AD40:AD48,AA40:AA48,AG40:AG48)</f>
        <v>0</v>
      </c>
    </row>
    <row r="44" spans="1:36" ht="15" hidden="1" customHeight="1">
      <c r="A44" s="529"/>
      <c r="B44" s="515"/>
      <c r="C44" s="518"/>
      <c r="D44" s="521"/>
      <c r="E44" s="523"/>
      <c r="F44" s="525"/>
      <c r="G44" s="61" t="s">
        <v>33</v>
      </c>
      <c r="H44" s="13"/>
      <c r="I44" s="11">
        <f t="shared" si="27"/>
        <v>0</v>
      </c>
      <c r="J44" s="12"/>
      <c r="K44" s="13"/>
      <c r="L44" s="11">
        <f t="shared" si="28"/>
        <v>0</v>
      </c>
      <c r="M44" s="12"/>
      <c r="N44" s="13"/>
      <c r="O44" s="11">
        <f t="shared" si="29"/>
        <v>0</v>
      </c>
      <c r="P44" s="12"/>
      <c r="Q44" s="13"/>
      <c r="R44" s="11">
        <f t="shared" si="30"/>
        <v>0</v>
      </c>
      <c r="S44" s="12"/>
      <c r="T44" s="13"/>
      <c r="U44" s="11">
        <f t="shared" si="31"/>
        <v>0</v>
      </c>
      <c r="V44" s="12"/>
      <c r="W44" s="13"/>
      <c r="X44" s="11">
        <f t="shared" si="32"/>
        <v>0</v>
      </c>
      <c r="Y44" s="12"/>
      <c r="Z44" s="13"/>
      <c r="AA44" s="11">
        <f t="shared" si="33"/>
        <v>0</v>
      </c>
      <c r="AB44" s="12"/>
      <c r="AC44" s="13"/>
      <c r="AD44" s="11">
        <f t="shared" si="34"/>
        <v>0</v>
      </c>
      <c r="AE44" s="12"/>
      <c r="AF44" s="13"/>
      <c r="AG44" s="11">
        <f t="shared" si="35"/>
        <v>0</v>
      </c>
      <c r="AH44" s="12"/>
      <c r="AI44" s="3"/>
      <c r="AJ44" s="76" t="s">
        <v>36</v>
      </c>
    </row>
    <row r="45" spans="1:36" hidden="1">
      <c r="A45" s="529"/>
      <c r="B45" s="515"/>
      <c r="C45" s="518"/>
      <c r="D45" s="521"/>
      <c r="E45" s="523"/>
      <c r="F45" s="525"/>
      <c r="G45" s="61" t="s">
        <v>34</v>
      </c>
      <c r="H45" s="13"/>
      <c r="I45" s="11">
        <f t="shared" si="27"/>
        <v>0</v>
      </c>
      <c r="J45" s="12"/>
      <c r="K45" s="13"/>
      <c r="L45" s="11">
        <f t="shared" si="28"/>
        <v>0</v>
      </c>
      <c r="M45" s="12"/>
      <c r="N45" s="13"/>
      <c r="O45" s="11">
        <f t="shared" si="29"/>
        <v>0</v>
      </c>
      <c r="P45" s="12"/>
      <c r="Q45" s="13"/>
      <c r="R45" s="11">
        <f t="shared" si="30"/>
        <v>0</v>
      </c>
      <c r="S45" s="12"/>
      <c r="T45" s="13"/>
      <c r="U45" s="11">
        <f t="shared" si="31"/>
        <v>0</v>
      </c>
      <c r="V45" s="12"/>
      <c r="W45" s="13"/>
      <c r="X45" s="11">
        <f t="shared" si="32"/>
        <v>0</v>
      </c>
      <c r="Y45" s="12"/>
      <c r="Z45" s="13"/>
      <c r="AA45" s="11">
        <f t="shared" si="33"/>
        <v>0</v>
      </c>
      <c r="AB45" s="12"/>
      <c r="AC45" s="13"/>
      <c r="AD45" s="11">
        <f t="shared" si="34"/>
        <v>0</v>
      </c>
      <c r="AE45" s="12"/>
      <c r="AF45" s="13"/>
      <c r="AG45" s="11">
        <f t="shared" si="35"/>
        <v>0</v>
      </c>
      <c r="AH45" s="12"/>
      <c r="AI45" s="3"/>
      <c r="AJ45" s="154">
        <f>SUM(J40:J48,M40:M48,P40:P48,S40:S48,V40:V48,Y40:Y48,AB40:AB48,AE40:AE48,AH40:AH48)</f>
        <v>300000</v>
      </c>
    </row>
    <row r="46" spans="1:36" hidden="1">
      <c r="A46" s="529"/>
      <c r="B46" s="515"/>
      <c r="C46" s="518"/>
      <c r="D46" s="521"/>
      <c r="E46" s="523"/>
      <c r="F46" s="525"/>
      <c r="G46" s="61" t="s">
        <v>35</v>
      </c>
      <c r="H46" s="13"/>
      <c r="I46" s="11">
        <f t="shared" si="27"/>
        <v>0</v>
      </c>
      <c r="J46" s="12"/>
      <c r="K46" s="13"/>
      <c r="L46" s="11">
        <f t="shared" si="28"/>
        <v>0</v>
      </c>
      <c r="M46" s="12"/>
      <c r="N46" s="13"/>
      <c r="O46" s="11">
        <f t="shared" si="29"/>
        <v>0</v>
      </c>
      <c r="P46" s="12"/>
      <c r="Q46" s="13"/>
      <c r="R46" s="11">
        <f t="shared" si="30"/>
        <v>0</v>
      </c>
      <c r="S46" s="12"/>
      <c r="T46" s="13"/>
      <c r="U46" s="11">
        <f t="shared" si="31"/>
        <v>0</v>
      </c>
      <c r="V46" s="12"/>
      <c r="W46" s="13"/>
      <c r="X46" s="11">
        <f t="shared" si="32"/>
        <v>0</v>
      </c>
      <c r="Y46" s="12"/>
      <c r="Z46" s="13"/>
      <c r="AA46" s="11">
        <f t="shared" si="33"/>
        <v>0</v>
      </c>
      <c r="AB46" s="12"/>
      <c r="AC46" s="13"/>
      <c r="AD46" s="11">
        <f t="shared" si="34"/>
        <v>0</v>
      </c>
      <c r="AE46" s="12"/>
      <c r="AF46" s="13"/>
      <c r="AG46" s="11">
        <f t="shared" si="35"/>
        <v>0</v>
      </c>
      <c r="AH46" s="12"/>
      <c r="AI46" s="3"/>
      <c r="AJ46" s="76" t="s">
        <v>40</v>
      </c>
    </row>
    <row r="47" spans="1:36" hidden="1">
      <c r="A47" s="529"/>
      <c r="B47" s="515"/>
      <c r="C47" s="518"/>
      <c r="D47" s="521"/>
      <c r="E47" s="523"/>
      <c r="F47" s="525"/>
      <c r="G47" s="61" t="s">
        <v>37</v>
      </c>
      <c r="H47" s="13"/>
      <c r="I47" s="11">
        <f t="shared" si="27"/>
        <v>0</v>
      </c>
      <c r="J47" s="12"/>
      <c r="K47" s="13"/>
      <c r="L47" s="11">
        <f t="shared" si="28"/>
        <v>0</v>
      </c>
      <c r="M47" s="12"/>
      <c r="N47" s="13"/>
      <c r="O47" s="11">
        <f t="shared" si="29"/>
        <v>0</v>
      </c>
      <c r="P47" s="12"/>
      <c r="Q47" s="13"/>
      <c r="R47" s="11">
        <f t="shared" si="30"/>
        <v>0</v>
      </c>
      <c r="S47" s="12"/>
      <c r="T47" s="13"/>
      <c r="U47" s="11">
        <f t="shared" si="31"/>
        <v>0</v>
      </c>
      <c r="V47" s="12"/>
      <c r="W47" s="13"/>
      <c r="X47" s="11">
        <f t="shared" si="32"/>
        <v>0</v>
      </c>
      <c r="Y47" s="12"/>
      <c r="Z47" s="13"/>
      <c r="AA47" s="11">
        <f t="shared" si="33"/>
        <v>0</v>
      </c>
      <c r="AB47" s="12"/>
      <c r="AC47" s="13"/>
      <c r="AD47" s="11">
        <f t="shared" si="34"/>
        <v>0</v>
      </c>
      <c r="AE47" s="12"/>
      <c r="AF47" s="13"/>
      <c r="AG47" s="11">
        <f t="shared" si="35"/>
        <v>0</v>
      </c>
      <c r="AH47" s="12"/>
      <c r="AI47" s="3"/>
      <c r="AJ47" s="155">
        <f>AJ45/AJ41</f>
        <v>1</v>
      </c>
    </row>
    <row r="48" spans="1:36" ht="15" hidden="1" customHeight="1" thickBot="1">
      <c r="A48" s="533"/>
      <c r="B48" s="516"/>
      <c r="C48" s="519"/>
      <c r="D48" s="522"/>
      <c r="E48" s="524"/>
      <c r="F48" s="526"/>
      <c r="G48" s="173" t="s">
        <v>38</v>
      </c>
      <c r="H48" s="15"/>
      <c r="I48" s="16">
        <f t="shared" si="27"/>
        <v>0</v>
      </c>
      <c r="J48" s="17"/>
      <c r="K48" s="15"/>
      <c r="L48" s="16">
        <f t="shared" si="28"/>
        <v>0</v>
      </c>
      <c r="M48" s="17"/>
      <c r="N48" s="15"/>
      <c r="O48" s="16">
        <f t="shared" si="29"/>
        <v>0</v>
      </c>
      <c r="P48" s="17"/>
      <c r="Q48" s="15"/>
      <c r="R48" s="16">
        <f t="shared" si="30"/>
        <v>0</v>
      </c>
      <c r="S48" s="17"/>
      <c r="T48" s="15"/>
      <c r="U48" s="16">
        <f t="shared" si="31"/>
        <v>0</v>
      </c>
      <c r="V48" s="17"/>
      <c r="W48" s="15"/>
      <c r="X48" s="16">
        <f t="shared" si="32"/>
        <v>0</v>
      </c>
      <c r="Y48" s="17"/>
      <c r="Z48" s="15"/>
      <c r="AA48" s="16">
        <f t="shared" si="33"/>
        <v>0</v>
      </c>
      <c r="AB48" s="17"/>
      <c r="AC48" s="15"/>
      <c r="AD48" s="16">
        <f t="shared" si="34"/>
        <v>0</v>
      </c>
      <c r="AE48" s="17"/>
      <c r="AF48" s="15"/>
      <c r="AG48" s="16">
        <f t="shared" si="35"/>
        <v>0</v>
      </c>
      <c r="AH48" s="17"/>
      <c r="AI48" s="8"/>
      <c r="AJ48" s="164"/>
    </row>
    <row r="49" spans="1:36" ht="15" customHeight="1">
      <c r="A49" s="531" t="s">
        <v>17</v>
      </c>
      <c r="B49" s="499" t="s">
        <v>13</v>
      </c>
      <c r="C49" s="303" t="s">
        <v>14</v>
      </c>
      <c r="D49" s="303" t="s">
        <v>157</v>
      </c>
      <c r="E49" s="502" t="s">
        <v>16</v>
      </c>
      <c r="F49" s="293" t="s">
        <v>17</v>
      </c>
      <c r="G49" s="304" t="s">
        <v>18</v>
      </c>
      <c r="H49" s="312" t="s">
        <v>19</v>
      </c>
      <c r="I49" s="293" t="s">
        <v>20</v>
      </c>
      <c r="J49" s="294" t="s">
        <v>21</v>
      </c>
      <c r="K49" s="312" t="s">
        <v>19</v>
      </c>
      <c r="L49" s="293" t="s">
        <v>20</v>
      </c>
      <c r="M49" s="294" t="s">
        <v>21</v>
      </c>
      <c r="N49" s="312" t="s">
        <v>19</v>
      </c>
      <c r="O49" s="293" t="s">
        <v>20</v>
      </c>
      <c r="P49" s="294" t="s">
        <v>21</v>
      </c>
      <c r="Q49" s="312" t="s">
        <v>19</v>
      </c>
      <c r="R49" s="293" t="s">
        <v>20</v>
      </c>
      <c r="S49" s="294" t="s">
        <v>21</v>
      </c>
      <c r="T49" s="312" t="s">
        <v>19</v>
      </c>
      <c r="U49" s="293" t="s">
        <v>20</v>
      </c>
      <c r="V49" s="294" t="s">
        <v>21</v>
      </c>
      <c r="W49" s="312" t="s">
        <v>19</v>
      </c>
      <c r="X49" s="293" t="s">
        <v>20</v>
      </c>
      <c r="Y49" s="294" t="s">
        <v>21</v>
      </c>
      <c r="Z49" s="312" t="s">
        <v>19</v>
      </c>
      <c r="AA49" s="293" t="s">
        <v>20</v>
      </c>
      <c r="AB49" s="294" t="s">
        <v>21</v>
      </c>
      <c r="AC49" s="312" t="s">
        <v>19</v>
      </c>
      <c r="AD49" s="293" t="s">
        <v>20</v>
      </c>
      <c r="AE49" s="294" t="s">
        <v>21</v>
      </c>
      <c r="AF49" s="312" t="s">
        <v>19</v>
      </c>
      <c r="AG49" s="293" t="s">
        <v>20</v>
      </c>
      <c r="AH49" s="294" t="s">
        <v>21</v>
      </c>
      <c r="AI49" s="316" t="s">
        <v>19</v>
      </c>
      <c r="AJ49" s="282" t="s">
        <v>22</v>
      </c>
    </row>
    <row r="50" spans="1:36" ht="15.75" customHeight="1">
      <c r="A50" s="532"/>
      <c r="B50" s="500"/>
      <c r="C50" s="501"/>
      <c r="D50" s="501"/>
      <c r="E50" s="503"/>
      <c r="F50" s="504"/>
      <c r="G50" s="527"/>
      <c r="H50" s="509"/>
      <c r="I50" s="504"/>
      <c r="J50" s="508"/>
      <c r="K50" s="509"/>
      <c r="L50" s="504"/>
      <c r="M50" s="508"/>
      <c r="N50" s="509"/>
      <c r="O50" s="504"/>
      <c r="P50" s="508"/>
      <c r="Q50" s="509"/>
      <c r="R50" s="504"/>
      <c r="S50" s="508"/>
      <c r="T50" s="509"/>
      <c r="U50" s="504"/>
      <c r="V50" s="508"/>
      <c r="W50" s="509"/>
      <c r="X50" s="504"/>
      <c r="Y50" s="508"/>
      <c r="Z50" s="509"/>
      <c r="AA50" s="504"/>
      <c r="AB50" s="508"/>
      <c r="AC50" s="509"/>
      <c r="AD50" s="504"/>
      <c r="AE50" s="508"/>
      <c r="AF50" s="509"/>
      <c r="AG50" s="504"/>
      <c r="AH50" s="508"/>
      <c r="AI50" s="544"/>
      <c r="AJ50" s="535"/>
    </row>
    <row r="51" spans="1:36" ht="15" customHeight="1">
      <c r="A51" s="528" t="s">
        <v>208</v>
      </c>
      <c r="B51" s="514" t="s">
        <v>427</v>
      </c>
      <c r="C51" s="517">
        <v>2895</v>
      </c>
      <c r="D51" s="538" t="s">
        <v>160</v>
      </c>
      <c r="E51" s="322" t="s">
        <v>428</v>
      </c>
      <c r="F51" s="296" t="s">
        <v>208</v>
      </c>
      <c r="G51" s="85" t="s">
        <v>27</v>
      </c>
      <c r="H51" s="13"/>
      <c r="I51" s="9">
        <f t="shared" ref="I51:I59" si="36">H51-J51</f>
        <v>0</v>
      </c>
      <c r="J51" s="10"/>
      <c r="K51" s="13"/>
      <c r="L51" s="9">
        <f t="shared" ref="L51:L59" si="37">K51-M51</f>
        <v>0</v>
      </c>
      <c r="M51" s="10"/>
      <c r="N51" s="13"/>
      <c r="O51" s="9">
        <f t="shared" ref="O51:O59" si="38">N51-P51</f>
        <v>0</v>
      </c>
      <c r="P51" s="10"/>
      <c r="Q51" s="13"/>
      <c r="R51" s="9">
        <f t="shared" ref="R51:R59" si="39">Q51-S51</f>
        <v>0</v>
      </c>
      <c r="S51" s="10"/>
      <c r="T51" s="13"/>
      <c r="U51" s="9">
        <f t="shared" ref="U51:U59" si="40">T51-V51</f>
        <v>0</v>
      </c>
      <c r="V51" s="10"/>
      <c r="W51" s="13"/>
      <c r="X51" s="9">
        <f t="shared" ref="X51:X59" si="41">W51-Y51</f>
        <v>0</v>
      </c>
      <c r="Y51" s="10"/>
      <c r="Z51" s="13"/>
      <c r="AA51" s="9">
        <f t="shared" ref="AA51:AA59" si="42">Z51-AB51</f>
        <v>0</v>
      </c>
      <c r="AB51" s="10"/>
      <c r="AC51" s="13"/>
      <c r="AD51" s="9">
        <f t="shared" ref="AD51:AD59" si="43">AC51-AE51</f>
        <v>0</v>
      </c>
      <c r="AE51" s="10"/>
      <c r="AF51" s="13"/>
      <c r="AG51" s="9">
        <f t="shared" ref="AG51:AG59" si="44">AF51-AH51</f>
        <v>0</v>
      </c>
      <c r="AH51" s="10"/>
      <c r="AI51" s="14"/>
      <c r="AJ51" s="75" t="s">
        <v>28</v>
      </c>
    </row>
    <row r="52" spans="1:36">
      <c r="A52" s="529"/>
      <c r="B52" s="515"/>
      <c r="C52" s="518"/>
      <c r="D52" s="539"/>
      <c r="E52" s="523"/>
      <c r="F52" s="525"/>
      <c r="G52" s="87" t="s">
        <v>29</v>
      </c>
      <c r="H52" s="13"/>
      <c r="I52" s="11">
        <f t="shared" si="36"/>
        <v>0</v>
      </c>
      <c r="J52" s="12"/>
      <c r="K52" s="13"/>
      <c r="L52" s="11">
        <f t="shared" si="37"/>
        <v>0</v>
      </c>
      <c r="M52" s="12"/>
      <c r="N52" s="13"/>
      <c r="O52" s="11">
        <f t="shared" si="38"/>
        <v>0</v>
      </c>
      <c r="P52" s="12"/>
      <c r="Q52" s="13"/>
      <c r="R52" s="11">
        <f t="shared" si="39"/>
        <v>0</v>
      </c>
      <c r="S52" s="12"/>
      <c r="T52" s="13"/>
      <c r="U52" s="11">
        <f t="shared" si="40"/>
        <v>0</v>
      </c>
      <c r="V52" s="12"/>
      <c r="W52" s="13"/>
      <c r="X52" s="11">
        <f t="shared" si="41"/>
        <v>0</v>
      </c>
      <c r="Y52" s="12"/>
      <c r="Z52" s="13"/>
      <c r="AA52" s="11">
        <f t="shared" si="42"/>
        <v>0</v>
      </c>
      <c r="AB52" s="12"/>
      <c r="AC52" s="13"/>
      <c r="AD52" s="11">
        <f t="shared" si="43"/>
        <v>0</v>
      </c>
      <c r="AE52" s="12"/>
      <c r="AF52" s="13"/>
      <c r="AG52" s="11">
        <f t="shared" si="44"/>
        <v>0</v>
      </c>
      <c r="AH52" s="12"/>
      <c r="AI52" s="14"/>
      <c r="AJ52" s="154">
        <f>SUM(H51:H59,K51:K59,N51:N59,Q51:Q59,T51:T59,W51:W59,Z51:Z59,AC51:AC59,AF51:AF59)</f>
        <v>374000</v>
      </c>
    </row>
    <row r="53" spans="1:36">
      <c r="A53" s="529"/>
      <c r="B53" s="515"/>
      <c r="C53" s="518"/>
      <c r="D53" s="539"/>
      <c r="E53" s="523"/>
      <c r="F53" s="525"/>
      <c r="G53" s="87" t="s">
        <v>30</v>
      </c>
      <c r="H53" s="13"/>
      <c r="I53" s="11">
        <f t="shared" si="36"/>
        <v>0</v>
      </c>
      <c r="J53" s="12"/>
      <c r="K53" s="13"/>
      <c r="L53" s="11">
        <f t="shared" si="37"/>
        <v>0</v>
      </c>
      <c r="M53" s="12"/>
      <c r="N53" s="13"/>
      <c r="O53" s="11">
        <f t="shared" si="38"/>
        <v>0</v>
      </c>
      <c r="P53" s="12"/>
      <c r="Q53" s="13"/>
      <c r="R53" s="11">
        <f t="shared" si="39"/>
        <v>0</v>
      </c>
      <c r="S53" s="12"/>
      <c r="T53" s="13"/>
      <c r="U53" s="11">
        <f t="shared" si="40"/>
        <v>0</v>
      </c>
      <c r="V53" s="12"/>
      <c r="W53" s="13">
        <v>68000</v>
      </c>
      <c r="X53" s="11">
        <f t="shared" si="41"/>
        <v>68000</v>
      </c>
      <c r="Y53" s="12"/>
      <c r="Z53" s="13"/>
      <c r="AA53" s="11">
        <f t="shared" si="42"/>
        <v>0</v>
      </c>
      <c r="AB53" s="12"/>
      <c r="AC53" s="13"/>
      <c r="AD53" s="11">
        <f t="shared" si="43"/>
        <v>0</v>
      </c>
      <c r="AE53" s="12"/>
      <c r="AF53" s="13"/>
      <c r="AG53" s="11">
        <f t="shared" si="44"/>
        <v>0</v>
      </c>
      <c r="AH53" s="12"/>
      <c r="AI53" s="14"/>
      <c r="AJ53" s="76" t="s">
        <v>32</v>
      </c>
    </row>
    <row r="54" spans="1:36">
      <c r="A54" s="529"/>
      <c r="B54" s="515"/>
      <c r="C54" s="518"/>
      <c r="D54" s="539"/>
      <c r="E54" s="523"/>
      <c r="F54" s="525"/>
      <c r="G54" s="87" t="s">
        <v>31</v>
      </c>
      <c r="H54" s="13"/>
      <c r="I54" s="11">
        <f t="shared" si="36"/>
        <v>0</v>
      </c>
      <c r="J54" s="12"/>
      <c r="K54" s="13"/>
      <c r="L54" s="11">
        <f t="shared" si="37"/>
        <v>0</v>
      </c>
      <c r="M54" s="12"/>
      <c r="N54" s="13"/>
      <c r="O54" s="11">
        <f t="shared" si="38"/>
        <v>0</v>
      </c>
      <c r="P54" s="12"/>
      <c r="Q54" s="13"/>
      <c r="R54" s="11">
        <f t="shared" si="39"/>
        <v>0</v>
      </c>
      <c r="S54" s="12"/>
      <c r="T54" s="13"/>
      <c r="U54" s="11">
        <f t="shared" si="40"/>
        <v>0</v>
      </c>
      <c r="V54" s="12"/>
      <c r="W54" s="13"/>
      <c r="X54" s="11">
        <f t="shared" si="41"/>
        <v>0</v>
      </c>
      <c r="Y54" s="12"/>
      <c r="Z54" s="13"/>
      <c r="AA54" s="11">
        <f t="shared" si="42"/>
        <v>0</v>
      </c>
      <c r="AB54" s="12"/>
      <c r="AC54" s="13"/>
      <c r="AD54" s="11">
        <f t="shared" si="43"/>
        <v>0</v>
      </c>
      <c r="AE54" s="12"/>
      <c r="AF54" s="13"/>
      <c r="AG54" s="11">
        <f t="shared" si="44"/>
        <v>0</v>
      </c>
      <c r="AH54" s="12"/>
      <c r="AI54" s="14"/>
      <c r="AJ54" s="154">
        <f>SUM(I51:I59,L51:L59,O51:O59,R51:R59,U51:U59,X51:X59,AA51:AA59,AD51:AD59,AA51:AA59,AG51:AG59)</f>
        <v>374000</v>
      </c>
    </row>
    <row r="55" spans="1:36">
      <c r="A55" s="529"/>
      <c r="B55" s="515"/>
      <c r="C55" s="518"/>
      <c r="D55" s="539"/>
      <c r="E55" s="523"/>
      <c r="F55" s="525"/>
      <c r="G55" s="87" t="s">
        <v>33</v>
      </c>
      <c r="H55" s="13"/>
      <c r="I55" s="11">
        <f t="shared" si="36"/>
        <v>0</v>
      </c>
      <c r="J55" s="12"/>
      <c r="K55" s="13"/>
      <c r="L55" s="11">
        <f t="shared" si="37"/>
        <v>0</v>
      </c>
      <c r="M55" s="12"/>
      <c r="N55" s="13"/>
      <c r="O55" s="11">
        <f t="shared" si="38"/>
        <v>0</v>
      </c>
      <c r="P55" s="12"/>
      <c r="Q55" s="13"/>
      <c r="R55" s="11">
        <f t="shared" si="39"/>
        <v>0</v>
      </c>
      <c r="S55" s="12"/>
      <c r="T55" s="13"/>
      <c r="U55" s="11">
        <f t="shared" si="40"/>
        <v>0</v>
      </c>
      <c r="V55" s="12"/>
      <c r="W55" s="13"/>
      <c r="X55" s="11">
        <f t="shared" si="41"/>
        <v>0</v>
      </c>
      <c r="Y55" s="12"/>
      <c r="Z55" s="13"/>
      <c r="AA55" s="11">
        <f t="shared" si="42"/>
        <v>0</v>
      </c>
      <c r="AB55" s="12"/>
      <c r="AC55" s="13"/>
      <c r="AD55" s="11">
        <f t="shared" si="43"/>
        <v>0</v>
      </c>
      <c r="AE55" s="12"/>
      <c r="AF55" s="13"/>
      <c r="AG55" s="11">
        <f t="shared" si="44"/>
        <v>0</v>
      </c>
      <c r="AH55" s="12"/>
      <c r="AI55" s="14"/>
      <c r="AJ55" s="76" t="s">
        <v>36</v>
      </c>
    </row>
    <row r="56" spans="1:36">
      <c r="A56" s="529"/>
      <c r="B56" s="515"/>
      <c r="C56" s="518"/>
      <c r="D56" s="539"/>
      <c r="E56" s="523"/>
      <c r="F56" s="525"/>
      <c r="G56" s="87" t="s">
        <v>34</v>
      </c>
      <c r="H56" s="13"/>
      <c r="I56" s="11">
        <f t="shared" si="36"/>
        <v>0</v>
      </c>
      <c r="J56" s="12"/>
      <c r="K56" s="13"/>
      <c r="L56" s="11">
        <f t="shared" si="37"/>
        <v>0</v>
      </c>
      <c r="M56" s="12"/>
      <c r="N56" s="13"/>
      <c r="O56" s="11">
        <f t="shared" si="38"/>
        <v>0</v>
      </c>
      <c r="P56" s="12"/>
      <c r="Q56" s="13"/>
      <c r="R56" s="11">
        <f t="shared" si="39"/>
        <v>0</v>
      </c>
      <c r="S56" s="12"/>
      <c r="T56" s="13"/>
      <c r="U56" s="11">
        <f t="shared" si="40"/>
        <v>0</v>
      </c>
      <c r="V56" s="12"/>
      <c r="W56" s="13"/>
      <c r="X56" s="11">
        <f t="shared" si="41"/>
        <v>0</v>
      </c>
      <c r="Y56" s="12"/>
      <c r="Z56" s="13"/>
      <c r="AA56" s="11">
        <f t="shared" si="42"/>
        <v>0</v>
      </c>
      <c r="AB56" s="12"/>
      <c r="AC56" s="13">
        <v>306000</v>
      </c>
      <c r="AD56" s="11">
        <f t="shared" si="43"/>
        <v>306000</v>
      </c>
      <c r="AE56" s="12"/>
      <c r="AF56" s="13"/>
      <c r="AG56" s="11">
        <f t="shared" si="44"/>
        <v>0</v>
      </c>
      <c r="AH56" s="12"/>
      <c r="AI56" s="14"/>
      <c r="AJ56" s="154">
        <f>SUM(J51:J59,M51:M59,P51:P59,S51:S59,V51:V59,Y51:Y59,AB51:AB59,AE51:AE59,AH51:AH59)</f>
        <v>0</v>
      </c>
    </row>
    <row r="57" spans="1:36">
      <c r="A57" s="529"/>
      <c r="B57" s="515"/>
      <c r="C57" s="518"/>
      <c r="D57" s="539"/>
      <c r="E57" s="523"/>
      <c r="F57" s="525"/>
      <c r="G57" s="87" t="s">
        <v>35</v>
      </c>
      <c r="H57" s="13"/>
      <c r="I57" s="11">
        <f t="shared" si="36"/>
        <v>0</v>
      </c>
      <c r="J57" s="12"/>
      <c r="K57" s="13"/>
      <c r="L57" s="11">
        <f t="shared" si="37"/>
        <v>0</v>
      </c>
      <c r="M57" s="12"/>
      <c r="N57" s="13"/>
      <c r="O57" s="11">
        <f t="shared" si="38"/>
        <v>0</v>
      </c>
      <c r="P57" s="12"/>
      <c r="Q57" s="13"/>
      <c r="R57" s="11">
        <f t="shared" si="39"/>
        <v>0</v>
      </c>
      <c r="S57" s="12"/>
      <c r="T57" s="13"/>
      <c r="U57" s="11">
        <f t="shared" si="40"/>
        <v>0</v>
      </c>
      <c r="V57" s="12"/>
      <c r="W57" s="13"/>
      <c r="X57" s="11">
        <f t="shared" si="41"/>
        <v>0</v>
      </c>
      <c r="Y57" s="12"/>
      <c r="Z57" s="13"/>
      <c r="AA57" s="11">
        <f t="shared" si="42"/>
        <v>0</v>
      </c>
      <c r="AB57" s="12"/>
      <c r="AC57" s="13"/>
      <c r="AD57" s="11">
        <f t="shared" si="43"/>
        <v>0</v>
      </c>
      <c r="AE57" s="12"/>
      <c r="AF57" s="13"/>
      <c r="AG57" s="11">
        <f t="shared" si="44"/>
        <v>0</v>
      </c>
      <c r="AH57" s="12"/>
      <c r="AI57" s="14"/>
      <c r="AJ57" s="76" t="s">
        <v>40</v>
      </c>
    </row>
    <row r="58" spans="1:36">
      <c r="A58" s="529"/>
      <c r="B58" s="515"/>
      <c r="C58" s="518"/>
      <c r="D58" s="539"/>
      <c r="E58" s="523"/>
      <c r="F58" s="525"/>
      <c r="G58" s="87" t="s">
        <v>37</v>
      </c>
      <c r="H58" s="13"/>
      <c r="I58" s="11">
        <f t="shared" si="36"/>
        <v>0</v>
      </c>
      <c r="J58" s="12"/>
      <c r="K58" s="13"/>
      <c r="L58" s="11">
        <f t="shared" si="37"/>
        <v>0</v>
      </c>
      <c r="M58" s="12"/>
      <c r="N58" s="13"/>
      <c r="O58" s="11">
        <f t="shared" si="38"/>
        <v>0</v>
      </c>
      <c r="P58" s="12"/>
      <c r="Q58" s="13"/>
      <c r="R58" s="11">
        <f t="shared" si="39"/>
        <v>0</v>
      </c>
      <c r="S58" s="12"/>
      <c r="T58" s="13"/>
      <c r="U58" s="11">
        <f t="shared" si="40"/>
        <v>0</v>
      </c>
      <c r="V58" s="12"/>
      <c r="W58" s="13"/>
      <c r="X58" s="11">
        <f t="shared" si="41"/>
        <v>0</v>
      </c>
      <c r="Y58" s="12"/>
      <c r="Z58" s="13"/>
      <c r="AA58" s="11">
        <f t="shared" si="42"/>
        <v>0</v>
      </c>
      <c r="AB58" s="12"/>
      <c r="AC58" s="13"/>
      <c r="AD58" s="11">
        <f t="shared" si="43"/>
        <v>0</v>
      </c>
      <c r="AE58" s="12"/>
      <c r="AF58" s="13"/>
      <c r="AG58" s="11">
        <f t="shared" si="44"/>
        <v>0</v>
      </c>
      <c r="AH58" s="12"/>
      <c r="AI58" s="14"/>
      <c r="AJ58" s="155">
        <f>AJ56/AJ52</f>
        <v>0</v>
      </c>
    </row>
    <row r="59" spans="1:36" ht="15.75" thickBot="1">
      <c r="A59" s="533"/>
      <c r="B59" s="516"/>
      <c r="C59" s="519"/>
      <c r="D59" s="543"/>
      <c r="E59" s="524"/>
      <c r="F59" s="526"/>
      <c r="G59" s="88" t="s">
        <v>38</v>
      </c>
      <c r="H59" s="15"/>
      <c r="I59" s="16">
        <f t="shared" si="36"/>
        <v>0</v>
      </c>
      <c r="J59" s="17"/>
      <c r="K59" s="15"/>
      <c r="L59" s="16">
        <f t="shared" si="37"/>
        <v>0</v>
      </c>
      <c r="M59" s="17"/>
      <c r="N59" s="15"/>
      <c r="O59" s="16">
        <f t="shared" si="38"/>
        <v>0</v>
      </c>
      <c r="P59" s="17"/>
      <c r="Q59" s="15"/>
      <c r="R59" s="16">
        <f t="shared" si="39"/>
        <v>0</v>
      </c>
      <c r="S59" s="17"/>
      <c r="T59" s="15"/>
      <c r="U59" s="16">
        <f t="shared" si="40"/>
        <v>0</v>
      </c>
      <c r="V59" s="17"/>
      <c r="W59" s="15"/>
      <c r="X59" s="16">
        <f t="shared" si="41"/>
        <v>0</v>
      </c>
      <c r="Y59" s="17"/>
      <c r="Z59" s="15"/>
      <c r="AA59" s="16">
        <f t="shared" si="42"/>
        <v>0</v>
      </c>
      <c r="AB59" s="17"/>
      <c r="AC59" s="15"/>
      <c r="AD59" s="16">
        <f t="shared" si="43"/>
        <v>0</v>
      </c>
      <c r="AE59" s="17"/>
      <c r="AF59" s="15"/>
      <c r="AG59" s="16">
        <f t="shared" si="44"/>
        <v>0</v>
      </c>
      <c r="AH59" s="17"/>
      <c r="AI59" s="18"/>
      <c r="AJ59" s="164"/>
    </row>
    <row r="60" spans="1:36" ht="15" customHeight="1">
      <c r="A60" s="531" t="s">
        <v>17</v>
      </c>
      <c r="B60" s="499" t="s">
        <v>13</v>
      </c>
      <c r="C60" s="303" t="s">
        <v>14</v>
      </c>
      <c r="D60" s="303" t="s">
        <v>157</v>
      </c>
      <c r="E60" s="502" t="s">
        <v>16</v>
      </c>
      <c r="F60" s="293" t="s">
        <v>17</v>
      </c>
      <c r="G60" s="304" t="s">
        <v>18</v>
      </c>
      <c r="H60" s="312" t="s">
        <v>19</v>
      </c>
      <c r="I60" s="293" t="s">
        <v>20</v>
      </c>
      <c r="J60" s="294" t="s">
        <v>21</v>
      </c>
      <c r="K60" s="312" t="s">
        <v>19</v>
      </c>
      <c r="L60" s="293" t="s">
        <v>20</v>
      </c>
      <c r="M60" s="294" t="s">
        <v>21</v>
      </c>
      <c r="N60" s="312" t="s">
        <v>19</v>
      </c>
      <c r="O60" s="293" t="s">
        <v>20</v>
      </c>
      <c r="P60" s="294" t="s">
        <v>21</v>
      </c>
      <c r="Q60" s="312" t="s">
        <v>19</v>
      </c>
      <c r="R60" s="293" t="s">
        <v>20</v>
      </c>
      <c r="S60" s="294" t="s">
        <v>21</v>
      </c>
      <c r="T60" s="312" t="s">
        <v>19</v>
      </c>
      <c r="U60" s="293" t="s">
        <v>20</v>
      </c>
      <c r="V60" s="294" t="s">
        <v>21</v>
      </c>
      <c r="W60" s="312" t="s">
        <v>19</v>
      </c>
      <c r="X60" s="293" t="s">
        <v>20</v>
      </c>
      <c r="Y60" s="294" t="s">
        <v>21</v>
      </c>
      <c r="Z60" s="312" t="s">
        <v>19</v>
      </c>
      <c r="AA60" s="293" t="s">
        <v>20</v>
      </c>
      <c r="AB60" s="294" t="s">
        <v>21</v>
      </c>
      <c r="AC60" s="312" t="s">
        <v>19</v>
      </c>
      <c r="AD60" s="293" t="s">
        <v>20</v>
      </c>
      <c r="AE60" s="294" t="s">
        <v>21</v>
      </c>
      <c r="AF60" s="312" t="s">
        <v>19</v>
      </c>
      <c r="AG60" s="293" t="s">
        <v>20</v>
      </c>
      <c r="AH60" s="294" t="s">
        <v>21</v>
      </c>
      <c r="AI60" s="316" t="s">
        <v>19</v>
      </c>
      <c r="AJ60" s="282" t="s">
        <v>22</v>
      </c>
    </row>
    <row r="61" spans="1:36" ht="15.75" customHeight="1">
      <c r="A61" s="532"/>
      <c r="B61" s="500"/>
      <c r="C61" s="501"/>
      <c r="D61" s="501"/>
      <c r="E61" s="503"/>
      <c r="F61" s="504"/>
      <c r="G61" s="527"/>
      <c r="H61" s="509"/>
      <c r="I61" s="504"/>
      <c r="J61" s="508"/>
      <c r="K61" s="509"/>
      <c r="L61" s="504"/>
      <c r="M61" s="508"/>
      <c r="N61" s="509"/>
      <c r="O61" s="504"/>
      <c r="P61" s="508"/>
      <c r="Q61" s="509"/>
      <c r="R61" s="504"/>
      <c r="S61" s="508"/>
      <c r="T61" s="509"/>
      <c r="U61" s="504"/>
      <c r="V61" s="508"/>
      <c r="W61" s="509"/>
      <c r="X61" s="504"/>
      <c r="Y61" s="508"/>
      <c r="Z61" s="509"/>
      <c r="AA61" s="504"/>
      <c r="AB61" s="508"/>
      <c r="AC61" s="509"/>
      <c r="AD61" s="504"/>
      <c r="AE61" s="508"/>
      <c r="AF61" s="509"/>
      <c r="AG61" s="504"/>
      <c r="AH61" s="508"/>
      <c r="AI61" s="544"/>
      <c r="AJ61" s="535"/>
    </row>
    <row r="62" spans="1:36" ht="15" customHeight="1">
      <c r="A62" s="528" t="s">
        <v>208</v>
      </c>
      <c r="B62" s="514" t="s">
        <v>429</v>
      </c>
      <c r="C62" s="517" t="s">
        <v>386</v>
      </c>
      <c r="D62" s="538" t="s">
        <v>160</v>
      </c>
      <c r="E62" s="322" t="s">
        <v>430</v>
      </c>
      <c r="F62" s="296"/>
      <c r="G62" s="85" t="s">
        <v>27</v>
      </c>
      <c r="H62" s="13"/>
      <c r="I62" s="9">
        <f t="shared" ref="I62:I70" si="45">H62-J62</f>
        <v>0</v>
      </c>
      <c r="J62" s="10"/>
      <c r="K62" s="13"/>
      <c r="L62" s="9">
        <f t="shared" ref="L62:L70" si="46">K62-M62</f>
        <v>0</v>
      </c>
      <c r="M62" s="10"/>
      <c r="N62" s="13"/>
      <c r="O62" s="9">
        <f t="shared" ref="O62:O70" si="47">N62-P62</f>
        <v>0</v>
      </c>
      <c r="P62" s="10"/>
      <c r="Q62" s="13"/>
      <c r="R62" s="9">
        <f t="shared" ref="R62:R70" si="48">Q62-S62</f>
        <v>0</v>
      </c>
      <c r="S62" s="10"/>
      <c r="T62" s="13"/>
      <c r="U62" s="9">
        <f t="shared" ref="U62:U70" si="49">T62-V62</f>
        <v>0</v>
      </c>
      <c r="V62" s="10"/>
      <c r="W62" s="13"/>
      <c r="X62" s="9">
        <f t="shared" ref="X62:X70" si="50">W62-Y62</f>
        <v>0</v>
      </c>
      <c r="Y62" s="10"/>
      <c r="Z62" s="13"/>
      <c r="AA62" s="9">
        <f t="shared" ref="AA62:AA70" si="51">Z62-AB62</f>
        <v>0</v>
      </c>
      <c r="AB62" s="10"/>
      <c r="AC62" s="13"/>
      <c r="AD62" s="9">
        <f t="shared" ref="AD62:AD70" si="52">AC62-AE62</f>
        <v>0</v>
      </c>
      <c r="AE62" s="10"/>
      <c r="AF62" s="13"/>
      <c r="AG62" s="9">
        <f t="shared" ref="AG62:AG70" si="53">AF62-AH62</f>
        <v>0</v>
      </c>
      <c r="AH62" s="10"/>
      <c r="AI62" s="14"/>
      <c r="AJ62" s="75" t="s">
        <v>28</v>
      </c>
    </row>
    <row r="63" spans="1:36">
      <c r="A63" s="529"/>
      <c r="B63" s="515"/>
      <c r="C63" s="518"/>
      <c r="D63" s="539"/>
      <c r="E63" s="523"/>
      <c r="F63" s="525"/>
      <c r="G63" s="87" t="s">
        <v>29</v>
      </c>
      <c r="H63" s="13"/>
      <c r="I63" s="11">
        <f t="shared" si="45"/>
        <v>0</v>
      </c>
      <c r="J63" s="12"/>
      <c r="K63" s="13"/>
      <c r="L63" s="11">
        <f t="shared" si="46"/>
        <v>0</v>
      </c>
      <c r="M63" s="12"/>
      <c r="N63" s="13"/>
      <c r="O63" s="11">
        <f t="shared" si="47"/>
        <v>0</v>
      </c>
      <c r="P63" s="12"/>
      <c r="Q63" s="13"/>
      <c r="R63" s="11">
        <f t="shared" si="48"/>
        <v>0</v>
      </c>
      <c r="S63" s="12"/>
      <c r="T63" s="13"/>
      <c r="U63" s="11">
        <f t="shared" si="49"/>
        <v>0</v>
      </c>
      <c r="V63" s="12"/>
      <c r="W63" s="13"/>
      <c r="X63" s="11">
        <f t="shared" si="50"/>
        <v>0</v>
      </c>
      <c r="Y63" s="12"/>
      <c r="Z63" s="13"/>
      <c r="AA63" s="11">
        <f t="shared" si="51"/>
        <v>0</v>
      </c>
      <c r="AB63" s="12"/>
      <c r="AC63" s="13"/>
      <c r="AD63" s="11">
        <f t="shared" si="52"/>
        <v>0</v>
      </c>
      <c r="AE63" s="12"/>
      <c r="AF63" s="13"/>
      <c r="AG63" s="11">
        <f t="shared" si="53"/>
        <v>0</v>
      </c>
      <c r="AH63" s="12"/>
      <c r="AI63" s="14"/>
      <c r="AJ63" s="154">
        <f>SUM(H62:H70,K62:K70,N62:N70,Q62:Q70,T62:T70,W62:W70,Z62:Z70,AC62:AC70,AF62:AF70)</f>
        <v>1134000</v>
      </c>
    </row>
    <row r="64" spans="1:36">
      <c r="A64" s="529"/>
      <c r="B64" s="515"/>
      <c r="C64" s="518"/>
      <c r="D64" s="539"/>
      <c r="E64" s="523"/>
      <c r="F64" s="525"/>
      <c r="G64" s="87" t="s">
        <v>30</v>
      </c>
      <c r="H64" s="13"/>
      <c r="I64" s="11">
        <f t="shared" si="45"/>
        <v>0</v>
      </c>
      <c r="J64" s="12"/>
      <c r="K64" s="13"/>
      <c r="L64" s="11">
        <f t="shared" si="46"/>
        <v>0</v>
      </c>
      <c r="M64" s="12"/>
      <c r="N64" s="13"/>
      <c r="O64" s="11">
        <f t="shared" si="47"/>
        <v>0</v>
      </c>
      <c r="P64" s="12"/>
      <c r="Q64" s="13"/>
      <c r="R64" s="11">
        <f t="shared" si="48"/>
        <v>0</v>
      </c>
      <c r="S64" s="12"/>
      <c r="T64" s="13"/>
      <c r="U64" s="11">
        <f t="shared" si="49"/>
        <v>0</v>
      </c>
      <c r="V64" s="12"/>
      <c r="W64" s="13">
        <v>166000</v>
      </c>
      <c r="X64" s="11">
        <f t="shared" si="50"/>
        <v>166000</v>
      </c>
      <c r="Y64" s="12"/>
      <c r="Z64" s="13"/>
      <c r="AA64" s="11">
        <f t="shared" si="51"/>
        <v>0</v>
      </c>
      <c r="AB64" s="12"/>
      <c r="AC64" s="13"/>
      <c r="AD64" s="11">
        <f t="shared" si="52"/>
        <v>0</v>
      </c>
      <c r="AE64" s="12"/>
      <c r="AF64" s="13"/>
      <c r="AG64" s="11">
        <f t="shared" si="53"/>
        <v>0</v>
      </c>
      <c r="AH64" s="12"/>
      <c r="AI64" s="14"/>
      <c r="AJ64" s="76" t="s">
        <v>32</v>
      </c>
    </row>
    <row r="65" spans="1:36">
      <c r="A65" s="529"/>
      <c r="B65" s="515"/>
      <c r="C65" s="518"/>
      <c r="D65" s="539"/>
      <c r="E65" s="523"/>
      <c r="F65" s="525"/>
      <c r="G65" s="87" t="s">
        <v>31</v>
      </c>
      <c r="H65" s="13"/>
      <c r="I65" s="11">
        <f t="shared" si="45"/>
        <v>0</v>
      </c>
      <c r="J65" s="12"/>
      <c r="K65" s="13"/>
      <c r="L65" s="11">
        <f t="shared" si="46"/>
        <v>0</v>
      </c>
      <c r="M65" s="12"/>
      <c r="N65" s="13"/>
      <c r="O65" s="11">
        <f t="shared" si="47"/>
        <v>0</v>
      </c>
      <c r="P65" s="12"/>
      <c r="Q65" s="13"/>
      <c r="R65" s="11">
        <f t="shared" si="48"/>
        <v>0</v>
      </c>
      <c r="S65" s="12"/>
      <c r="T65" s="13"/>
      <c r="U65" s="11">
        <f t="shared" si="49"/>
        <v>0</v>
      </c>
      <c r="V65" s="12"/>
      <c r="W65" s="13"/>
      <c r="X65" s="11">
        <f t="shared" si="50"/>
        <v>0</v>
      </c>
      <c r="Y65" s="12"/>
      <c r="Z65" s="13"/>
      <c r="AA65" s="11">
        <f t="shared" si="51"/>
        <v>0</v>
      </c>
      <c r="AB65" s="12"/>
      <c r="AC65" s="13">
        <v>166000</v>
      </c>
      <c r="AD65" s="11">
        <f t="shared" si="52"/>
        <v>166000</v>
      </c>
      <c r="AE65" s="12"/>
      <c r="AF65" s="13"/>
      <c r="AG65" s="11">
        <f t="shared" si="53"/>
        <v>0</v>
      </c>
      <c r="AH65" s="12"/>
      <c r="AI65" s="14"/>
      <c r="AJ65" s="154">
        <f>SUM(I62:I70,L62:L70,O62:O70,R62:R70,U62:U70,X62:X70,AA62:AA70,AD62:AD70,AA62:AA70,AG62:AG70)</f>
        <v>1134000</v>
      </c>
    </row>
    <row r="66" spans="1:36">
      <c r="A66" s="529"/>
      <c r="B66" s="515"/>
      <c r="C66" s="518"/>
      <c r="D66" s="539"/>
      <c r="E66" s="523"/>
      <c r="F66" s="525"/>
      <c r="G66" s="87" t="s">
        <v>33</v>
      </c>
      <c r="H66" s="13"/>
      <c r="I66" s="11">
        <f t="shared" si="45"/>
        <v>0</v>
      </c>
      <c r="J66" s="12"/>
      <c r="K66" s="13"/>
      <c r="L66" s="11">
        <f t="shared" si="46"/>
        <v>0</v>
      </c>
      <c r="M66" s="12"/>
      <c r="N66" s="13"/>
      <c r="O66" s="11">
        <f t="shared" si="47"/>
        <v>0</v>
      </c>
      <c r="P66" s="12"/>
      <c r="Q66" s="13"/>
      <c r="R66" s="11">
        <f t="shared" si="48"/>
        <v>0</v>
      </c>
      <c r="S66" s="12"/>
      <c r="T66" s="13"/>
      <c r="U66" s="11">
        <f t="shared" si="49"/>
        <v>0</v>
      </c>
      <c r="V66" s="12"/>
      <c r="W66" s="13"/>
      <c r="X66" s="11">
        <f t="shared" si="50"/>
        <v>0</v>
      </c>
      <c r="Y66" s="12"/>
      <c r="Z66" s="13"/>
      <c r="AA66" s="11">
        <f t="shared" si="51"/>
        <v>0</v>
      </c>
      <c r="AB66" s="12"/>
      <c r="AC66" s="13"/>
      <c r="AD66" s="11">
        <f t="shared" si="52"/>
        <v>0</v>
      </c>
      <c r="AE66" s="12"/>
      <c r="AF66" s="13"/>
      <c r="AG66" s="11">
        <f t="shared" si="53"/>
        <v>0</v>
      </c>
      <c r="AH66" s="12"/>
      <c r="AI66" s="14"/>
      <c r="AJ66" s="76" t="s">
        <v>36</v>
      </c>
    </row>
    <row r="67" spans="1:36">
      <c r="A67" s="529"/>
      <c r="B67" s="515"/>
      <c r="C67" s="518"/>
      <c r="D67" s="539"/>
      <c r="E67" s="523"/>
      <c r="F67" s="525"/>
      <c r="G67" s="87" t="s">
        <v>34</v>
      </c>
      <c r="H67" s="13"/>
      <c r="I67" s="11">
        <f t="shared" si="45"/>
        <v>0</v>
      </c>
      <c r="J67" s="12"/>
      <c r="K67" s="13"/>
      <c r="L67" s="11">
        <f t="shared" si="46"/>
        <v>0</v>
      </c>
      <c r="M67" s="12"/>
      <c r="N67" s="13"/>
      <c r="O67" s="11">
        <f t="shared" si="47"/>
        <v>0</v>
      </c>
      <c r="P67" s="12"/>
      <c r="Q67" s="13"/>
      <c r="R67" s="11">
        <f t="shared" si="48"/>
        <v>0</v>
      </c>
      <c r="S67" s="12"/>
      <c r="T67" s="13"/>
      <c r="U67" s="11">
        <f t="shared" si="49"/>
        <v>0</v>
      </c>
      <c r="V67" s="12"/>
      <c r="W67" s="13"/>
      <c r="X67" s="11">
        <f t="shared" si="50"/>
        <v>0</v>
      </c>
      <c r="Y67" s="12"/>
      <c r="Z67" s="13"/>
      <c r="AA67" s="11">
        <f t="shared" si="51"/>
        <v>0</v>
      </c>
      <c r="AB67" s="12"/>
      <c r="AC67" s="13"/>
      <c r="AD67" s="11">
        <f t="shared" si="52"/>
        <v>0</v>
      </c>
      <c r="AE67" s="12"/>
      <c r="AF67" s="13">
        <v>802000</v>
      </c>
      <c r="AG67" s="11">
        <f t="shared" si="53"/>
        <v>802000</v>
      </c>
      <c r="AH67" s="12"/>
      <c r="AI67" s="14"/>
      <c r="AJ67" s="154">
        <f>SUM(J62:J70,M62:M70,P62:P70,S62:S70,V62:V70,Y62:Y70,AB62:AB70,AE62:AE70,AH62:AH70)</f>
        <v>0</v>
      </c>
    </row>
    <row r="68" spans="1:36">
      <c r="A68" s="529"/>
      <c r="B68" s="515"/>
      <c r="C68" s="518"/>
      <c r="D68" s="539"/>
      <c r="E68" s="523"/>
      <c r="F68" s="525"/>
      <c r="G68" s="87" t="s">
        <v>35</v>
      </c>
      <c r="H68" s="13"/>
      <c r="I68" s="11">
        <f t="shared" si="45"/>
        <v>0</v>
      </c>
      <c r="J68" s="12"/>
      <c r="K68" s="13"/>
      <c r="L68" s="11">
        <f t="shared" si="46"/>
        <v>0</v>
      </c>
      <c r="M68" s="12"/>
      <c r="N68" s="13"/>
      <c r="O68" s="11">
        <f t="shared" si="47"/>
        <v>0</v>
      </c>
      <c r="P68" s="12"/>
      <c r="Q68" s="13"/>
      <c r="R68" s="11">
        <f t="shared" si="48"/>
        <v>0</v>
      </c>
      <c r="S68" s="12"/>
      <c r="T68" s="13"/>
      <c r="U68" s="11">
        <f t="shared" si="49"/>
        <v>0</v>
      </c>
      <c r="V68" s="12"/>
      <c r="W68" s="13"/>
      <c r="X68" s="11">
        <f t="shared" si="50"/>
        <v>0</v>
      </c>
      <c r="Y68" s="12"/>
      <c r="Z68" s="13"/>
      <c r="AA68" s="11">
        <f t="shared" si="51"/>
        <v>0</v>
      </c>
      <c r="AB68" s="12"/>
      <c r="AC68" s="13"/>
      <c r="AD68" s="11">
        <f t="shared" si="52"/>
        <v>0</v>
      </c>
      <c r="AE68" s="12"/>
      <c r="AF68" s="13"/>
      <c r="AG68" s="11">
        <f t="shared" si="53"/>
        <v>0</v>
      </c>
      <c r="AH68" s="12"/>
      <c r="AI68" s="14"/>
      <c r="AJ68" s="76" t="s">
        <v>40</v>
      </c>
    </row>
    <row r="69" spans="1:36">
      <c r="A69" s="529"/>
      <c r="B69" s="515"/>
      <c r="C69" s="518"/>
      <c r="D69" s="539"/>
      <c r="E69" s="523"/>
      <c r="F69" s="525"/>
      <c r="G69" s="87" t="s">
        <v>37</v>
      </c>
      <c r="H69" s="13"/>
      <c r="I69" s="11">
        <f t="shared" si="45"/>
        <v>0</v>
      </c>
      <c r="J69" s="12"/>
      <c r="K69" s="13"/>
      <c r="L69" s="11">
        <f t="shared" si="46"/>
        <v>0</v>
      </c>
      <c r="M69" s="12"/>
      <c r="N69" s="13"/>
      <c r="O69" s="11">
        <f t="shared" si="47"/>
        <v>0</v>
      </c>
      <c r="P69" s="12"/>
      <c r="Q69" s="13"/>
      <c r="R69" s="11">
        <f t="shared" si="48"/>
        <v>0</v>
      </c>
      <c r="S69" s="12"/>
      <c r="T69" s="13"/>
      <c r="U69" s="11">
        <f t="shared" si="49"/>
        <v>0</v>
      </c>
      <c r="V69" s="12"/>
      <c r="W69" s="13"/>
      <c r="X69" s="11">
        <f t="shared" si="50"/>
        <v>0</v>
      </c>
      <c r="Y69" s="12"/>
      <c r="Z69" s="13"/>
      <c r="AA69" s="11">
        <f t="shared" si="51"/>
        <v>0</v>
      </c>
      <c r="AB69" s="12"/>
      <c r="AC69" s="13"/>
      <c r="AD69" s="11">
        <f t="shared" si="52"/>
        <v>0</v>
      </c>
      <c r="AE69" s="12"/>
      <c r="AF69" s="13"/>
      <c r="AG69" s="11">
        <f t="shared" si="53"/>
        <v>0</v>
      </c>
      <c r="AH69" s="12"/>
      <c r="AI69" s="14"/>
      <c r="AJ69" s="155">
        <f>AJ67/AJ63</f>
        <v>0</v>
      </c>
    </row>
    <row r="70" spans="1:36" ht="15.75" thickBot="1">
      <c r="A70" s="533"/>
      <c r="B70" s="516"/>
      <c r="C70" s="519"/>
      <c r="D70" s="543"/>
      <c r="E70" s="524"/>
      <c r="F70" s="526"/>
      <c r="G70" s="88" t="s">
        <v>38</v>
      </c>
      <c r="H70" s="15"/>
      <c r="I70" s="16">
        <f t="shared" si="45"/>
        <v>0</v>
      </c>
      <c r="J70" s="17"/>
      <c r="K70" s="15"/>
      <c r="L70" s="16">
        <f t="shared" si="46"/>
        <v>0</v>
      </c>
      <c r="M70" s="17"/>
      <c r="N70" s="15"/>
      <c r="O70" s="16">
        <f t="shared" si="47"/>
        <v>0</v>
      </c>
      <c r="P70" s="17"/>
      <c r="Q70" s="15"/>
      <c r="R70" s="16">
        <f t="shared" si="48"/>
        <v>0</v>
      </c>
      <c r="S70" s="17"/>
      <c r="T70" s="15"/>
      <c r="U70" s="16">
        <f t="shared" si="49"/>
        <v>0</v>
      </c>
      <c r="V70" s="17"/>
      <c r="W70" s="15"/>
      <c r="X70" s="16">
        <f t="shared" si="50"/>
        <v>0</v>
      </c>
      <c r="Y70" s="17"/>
      <c r="Z70" s="15"/>
      <c r="AA70" s="16">
        <f t="shared" si="51"/>
        <v>0</v>
      </c>
      <c r="AB70" s="17"/>
      <c r="AC70" s="15"/>
      <c r="AD70" s="16">
        <f t="shared" si="52"/>
        <v>0</v>
      </c>
      <c r="AE70" s="17"/>
      <c r="AF70" s="15"/>
      <c r="AG70" s="16">
        <f t="shared" si="53"/>
        <v>0</v>
      </c>
      <c r="AH70" s="17"/>
      <c r="AI70" s="18"/>
      <c r="AJ70" s="164"/>
    </row>
    <row r="71" spans="1:36" ht="15" customHeight="1">
      <c r="A71" s="531" t="s">
        <v>17</v>
      </c>
      <c r="B71" s="499" t="s">
        <v>13</v>
      </c>
      <c r="C71" s="303" t="s">
        <v>14</v>
      </c>
      <c r="D71" s="303" t="s">
        <v>157</v>
      </c>
      <c r="E71" s="502" t="s">
        <v>16</v>
      </c>
      <c r="F71" s="293" t="s">
        <v>17</v>
      </c>
      <c r="G71" s="304" t="s">
        <v>18</v>
      </c>
      <c r="H71" s="312" t="s">
        <v>19</v>
      </c>
      <c r="I71" s="293" t="s">
        <v>20</v>
      </c>
      <c r="J71" s="294" t="s">
        <v>21</v>
      </c>
      <c r="K71" s="312" t="s">
        <v>19</v>
      </c>
      <c r="L71" s="293" t="s">
        <v>20</v>
      </c>
      <c r="M71" s="294" t="s">
        <v>21</v>
      </c>
      <c r="N71" s="312" t="s">
        <v>19</v>
      </c>
      <c r="O71" s="293" t="s">
        <v>20</v>
      </c>
      <c r="P71" s="294" t="s">
        <v>21</v>
      </c>
      <c r="Q71" s="312" t="s">
        <v>19</v>
      </c>
      <c r="R71" s="293" t="s">
        <v>20</v>
      </c>
      <c r="S71" s="294" t="s">
        <v>21</v>
      </c>
      <c r="T71" s="312" t="s">
        <v>19</v>
      </c>
      <c r="U71" s="293" t="s">
        <v>20</v>
      </c>
      <c r="V71" s="294" t="s">
        <v>21</v>
      </c>
      <c r="W71" s="312" t="s">
        <v>19</v>
      </c>
      <c r="X71" s="293" t="s">
        <v>20</v>
      </c>
      <c r="Y71" s="294" t="s">
        <v>21</v>
      </c>
      <c r="Z71" s="312" t="s">
        <v>19</v>
      </c>
      <c r="AA71" s="293" t="s">
        <v>20</v>
      </c>
      <c r="AB71" s="294" t="s">
        <v>21</v>
      </c>
      <c r="AC71" s="312" t="s">
        <v>19</v>
      </c>
      <c r="AD71" s="293" t="s">
        <v>20</v>
      </c>
      <c r="AE71" s="294" t="s">
        <v>21</v>
      </c>
      <c r="AF71" s="312" t="s">
        <v>19</v>
      </c>
      <c r="AG71" s="293" t="s">
        <v>20</v>
      </c>
      <c r="AH71" s="294" t="s">
        <v>21</v>
      </c>
      <c r="AI71" s="316" t="s">
        <v>19</v>
      </c>
      <c r="AJ71" s="282" t="s">
        <v>22</v>
      </c>
    </row>
    <row r="72" spans="1:36" ht="15.75" customHeight="1">
      <c r="A72" s="532"/>
      <c r="B72" s="500"/>
      <c r="C72" s="501"/>
      <c r="D72" s="501"/>
      <c r="E72" s="503"/>
      <c r="F72" s="504"/>
      <c r="G72" s="527"/>
      <c r="H72" s="509"/>
      <c r="I72" s="504"/>
      <c r="J72" s="508"/>
      <c r="K72" s="509"/>
      <c r="L72" s="504"/>
      <c r="M72" s="508"/>
      <c r="N72" s="509"/>
      <c r="O72" s="504"/>
      <c r="P72" s="508"/>
      <c r="Q72" s="509"/>
      <c r="R72" s="504"/>
      <c r="S72" s="508"/>
      <c r="T72" s="509"/>
      <c r="U72" s="504"/>
      <c r="V72" s="508"/>
      <c r="W72" s="509"/>
      <c r="X72" s="504"/>
      <c r="Y72" s="508"/>
      <c r="Z72" s="509"/>
      <c r="AA72" s="504"/>
      <c r="AB72" s="508"/>
      <c r="AC72" s="509"/>
      <c r="AD72" s="504"/>
      <c r="AE72" s="508"/>
      <c r="AF72" s="509"/>
      <c r="AG72" s="504"/>
      <c r="AH72" s="508"/>
      <c r="AI72" s="544"/>
      <c r="AJ72" s="535"/>
    </row>
    <row r="73" spans="1:36" ht="15" customHeight="1">
      <c r="A73" s="528" t="s">
        <v>208</v>
      </c>
      <c r="B73" s="514" t="s">
        <v>431</v>
      </c>
      <c r="C73" s="517" t="s">
        <v>386</v>
      </c>
      <c r="D73" s="538" t="s">
        <v>160</v>
      </c>
      <c r="E73" s="322" t="s">
        <v>432</v>
      </c>
      <c r="F73" s="296" t="s">
        <v>208</v>
      </c>
      <c r="G73" s="85" t="s">
        <v>27</v>
      </c>
      <c r="H73" s="13"/>
      <c r="I73" s="9">
        <f t="shared" ref="I73:I81" si="54">H73-J73</f>
        <v>0</v>
      </c>
      <c r="J73" s="10"/>
      <c r="K73" s="13"/>
      <c r="L73" s="9">
        <f t="shared" ref="L73:L81" si="55">K73-M73</f>
        <v>0</v>
      </c>
      <c r="M73" s="10"/>
      <c r="N73" s="13"/>
      <c r="O73" s="9">
        <f t="shared" ref="O73:O81" si="56">N73-P73</f>
        <v>0</v>
      </c>
      <c r="P73" s="10"/>
      <c r="Q73" s="13"/>
      <c r="R73" s="9">
        <f t="shared" ref="R73:R81" si="57">Q73-S73</f>
        <v>0</v>
      </c>
      <c r="S73" s="10"/>
      <c r="T73" s="13"/>
      <c r="U73" s="9">
        <f t="shared" ref="U73:U81" si="58">T73-V73</f>
        <v>0</v>
      </c>
      <c r="V73" s="10"/>
      <c r="W73" s="13"/>
      <c r="X73" s="9">
        <f t="shared" ref="X73:X81" si="59">W73-Y73</f>
        <v>0</v>
      </c>
      <c r="Y73" s="10"/>
      <c r="Z73" s="13"/>
      <c r="AA73" s="9">
        <f t="shared" ref="AA73:AA81" si="60">Z73-AB73</f>
        <v>0</v>
      </c>
      <c r="AB73" s="10"/>
      <c r="AC73" s="13"/>
      <c r="AD73" s="9">
        <f t="shared" ref="AD73:AD81" si="61">AC73-AE73</f>
        <v>0</v>
      </c>
      <c r="AE73" s="10"/>
      <c r="AF73" s="13"/>
      <c r="AG73" s="9">
        <f t="shared" ref="AG73:AG81" si="62">AF73-AH73</f>
        <v>0</v>
      </c>
      <c r="AH73" s="10"/>
      <c r="AI73" s="14"/>
      <c r="AJ73" s="75" t="s">
        <v>28</v>
      </c>
    </row>
    <row r="74" spans="1:36">
      <c r="A74" s="529"/>
      <c r="B74" s="515"/>
      <c r="C74" s="518"/>
      <c r="D74" s="539"/>
      <c r="E74" s="523"/>
      <c r="F74" s="525"/>
      <c r="G74" s="87" t="s">
        <v>29</v>
      </c>
      <c r="H74" s="13"/>
      <c r="I74" s="11">
        <f t="shared" si="54"/>
        <v>0</v>
      </c>
      <c r="J74" s="12"/>
      <c r="K74" s="13"/>
      <c r="L74" s="11">
        <f t="shared" si="55"/>
        <v>0</v>
      </c>
      <c r="M74" s="12"/>
      <c r="N74" s="13"/>
      <c r="O74" s="11">
        <f t="shared" si="56"/>
        <v>0</v>
      </c>
      <c r="P74" s="12"/>
      <c r="Q74" s="13"/>
      <c r="R74" s="11">
        <f t="shared" si="57"/>
        <v>0</v>
      </c>
      <c r="S74" s="12"/>
      <c r="T74" s="13"/>
      <c r="U74" s="11">
        <f t="shared" si="58"/>
        <v>0</v>
      </c>
      <c r="V74" s="12"/>
      <c r="W74" s="13"/>
      <c r="X74" s="11">
        <f t="shared" si="59"/>
        <v>0</v>
      </c>
      <c r="Y74" s="12"/>
      <c r="Z74" s="13"/>
      <c r="AA74" s="11">
        <f t="shared" si="60"/>
        <v>0</v>
      </c>
      <c r="AB74" s="12"/>
      <c r="AC74" s="13"/>
      <c r="AD74" s="11">
        <f t="shared" si="61"/>
        <v>0</v>
      </c>
      <c r="AE74" s="12"/>
      <c r="AF74" s="13"/>
      <c r="AG74" s="11">
        <f t="shared" si="62"/>
        <v>0</v>
      </c>
      <c r="AH74" s="12"/>
      <c r="AI74" s="14"/>
      <c r="AJ74" s="154">
        <f>SUM(H73:H81,K73:K81,N73:N81,Q73:Q81,T73:T81,W73:W81,Z73:Z81,AC73:AC81,AF73:AF81)</f>
        <v>621000</v>
      </c>
    </row>
    <row r="75" spans="1:36">
      <c r="A75" s="529"/>
      <c r="B75" s="515"/>
      <c r="C75" s="518"/>
      <c r="D75" s="539"/>
      <c r="E75" s="523"/>
      <c r="F75" s="525"/>
      <c r="G75" s="87" t="s">
        <v>30</v>
      </c>
      <c r="H75" s="13"/>
      <c r="I75" s="11">
        <f t="shared" si="54"/>
        <v>0</v>
      </c>
      <c r="J75" s="12"/>
      <c r="K75" s="13"/>
      <c r="L75" s="11">
        <f t="shared" si="55"/>
        <v>0</v>
      </c>
      <c r="M75" s="12"/>
      <c r="N75" s="13"/>
      <c r="O75" s="11">
        <f t="shared" si="56"/>
        <v>0</v>
      </c>
      <c r="P75" s="12"/>
      <c r="Q75" s="13"/>
      <c r="R75" s="11">
        <f t="shared" si="57"/>
        <v>0</v>
      </c>
      <c r="S75" s="12"/>
      <c r="T75" s="13"/>
      <c r="U75" s="11">
        <f t="shared" si="58"/>
        <v>0</v>
      </c>
      <c r="V75" s="12"/>
      <c r="W75" s="13">
        <v>102000</v>
      </c>
      <c r="X75" s="11">
        <f t="shared" si="59"/>
        <v>102000</v>
      </c>
      <c r="Y75" s="12"/>
      <c r="Z75" s="13"/>
      <c r="AA75" s="11">
        <f t="shared" si="60"/>
        <v>0</v>
      </c>
      <c r="AB75" s="12"/>
      <c r="AC75" s="13"/>
      <c r="AD75" s="11">
        <f t="shared" si="61"/>
        <v>0</v>
      </c>
      <c r="AE75" s="12"/>
      <c r="AF75" s="13"/>
      <c r="AG75" s="11">
        <f t="shared" si="62"/>
        <v>0</v>
      </c>
      <c r="AH75" s="12"/>
      <c r="AI75" s="14"/>
      <c r="AJ75" s="76" t="s">
        <v>32</v>
      </c>
    </row>
    <row r="76" spans="1:36">
      <c r="A76" s="529"/>
      <c r="B76" s="515"/>
      <c r="C76" s="518"/>
      <c r="D76" s="539"/>
      <c r="E76" s="523"/>
      <c r="F76" s="525"/>
      <c r="G76" s="87" t="s">
        <v>31</v>
      </c>
      <c r="H76" s="13"/>
      <c r="I76" s="11">
        <f t="shared" si="54"/>
        <v>0</v>
      </c>
      <c r="J76" s="12"/>
      <c r="K76" s="13"/>
      <c r="L76" s="11">
        <f t="shared" si="55"/>
        <v>0</v>
      </c>
      <c r="M76" s="12"/>
      <c r="N76" s="13"/>
      <c r="O76" s="11">
        <f t="shared" si="56"/>
        <v>0</v>
      </c>
      <c r="P76" s="12"/>
      <c r="Q76" s="13"/>
      <c r="R76" s="11">
        <f t="shared" si="57"/>
        <v>0</v>
      </c>
      <c r="S76" s="12"/>
      <c r="T76" s="13"/>
      <c r="U76" s="11">
        <f t="shared" si="58"/>
        <v>0</v>
      </c>
      <c r="V76" s="12"/>
      <c r="W76" s="13"/>
      <c r="X76" s="11">
        <f t="shared" si="59"/>
        <v>0</v>
      </c>
      <c r="Y76" s="12"/>
      <c r="Z76" s="13"/>
      <c r="AA76" s="11">
        <f t="shared" si="60"/>
        <v>0</v>
      </c>
      <c r="AB76" s="12"/>
      <c r="AC76" s="13">
        <v>66000</v>
      </c>
      <c r="AD76" s="11">
        <f t="shared" si="61"/>
        <v>66000</v>
      </c>
      <c r="AE76" s="12"/>
      <c r="AF76" s="13"/>
      <c r="AG76" s="11">
        <f t="shared" si="62"/>
        <v>0</v>
      </c>
      <c r="AH76" s="12"/>
      <c r="AI76" s="14"/>
      <c r="AJ76" s="154">
        <f>SUM(I73:I81,L73:L81,O73:O81,R73:R81,U73:U81,X73:X81,AA73:AA81,AD73:AD81,AA73:AA81,AG73:AG81)</f>
        <v>621000</v>
      </c>
    </row>
    <row r="77" spans="1:36">
      <c r="A77" s="529"/>
      <c r="B77" s="515"/>
      <c r="C77" s="518"/>
      <c r="D77" s="539"/>
      <c r="E77" s="523"/>
      <c r="F77" s="525"/>
      <c r="G77" s="87" t="s">
        <v>33</v>
      </c>
      <c r="H77" s="13"/>
      <c r="I77" s="11">
        <f t="shared" si="54"/>
        <v>0</v>
      </c>
      <c r="J77" s="12"/>
      <c r="K77" s="13"/>
      <c r="L77" s="11">
        <f t="shared" si="55"/>
        <v>0</v>
      </c>
      <c r="M77" s="12"/>
      <c r="N77" s="13"/>
      <c r="O77" s="11">
        <f t="shared" si="56"/>
        <v>0</v>
      </c>
      <c r="P77" s="12"/>
      <c r="Q77" s="13"/>
      <c r="R77" s="11">
        <f t="shared" si="57"/>
        <v>0</v>
      </c>
      <c r="S77" s="12"/>
      <c r="T77" s="13"/>
      <c r="U77" s="11">
        <f t="shared" si="58"/>
        <v>0</v>
      </c>
      <c r="V77" s="12"/>
      <c r="W77" s="13"/>
      <c r="X77" s="11">
        <f t="shared" si="59"/>
        <v>0</v>
      </c>
      <c r="Y77" s="12"/>
      <c r="Z77" s="13"/>
      <c r="AA77" s="11">
        <f t="shared" si="60"/>
        <v>0</v>
      </c>
      <c r="AB77" s="12"/>
      <c r="AC77" s="13"/>
      <c r="AD77" s="11">
        <f t="shared" si="61"/>
        <v>0</v>
      </c>
      <c r="AE77" s="12"/>
      <c r="AF77" s="13"/>
      <c r="AG77" s="11">
        <f t="shared" si="62"/>
        <v>0</v>
      </c>
      <c r="AH77" s="12"/>
      <c r="AI77" s="14"/>
      <c r="AJ77" s="76" t="s">
        <v>36</v>
      </c>
    </row>
    <row r="78" spans="1:36">
      <c r="A78" s="529"/>
      <c r="B78" s="515"/>
      <c r="C78" s="518"/>
      <c r="D78" s="539"/>
      <c r="E78" s="523"/>
      <c r="F78" s="525"/>
      <c r="G78" s="87" t="s">
        <v>34</v>
      </c>
      <c r="H78" s="13"/>
      <c r="I78" s="11">
        <f t="shared" si="54"/>
        <v>0</v>
      </c>
      <c r="J78" s="12"/>
      <c r="K78" s="13"/>
      <c r="L78" s="11">
        <f t="shared" si="55"/>
        <v>0</v>
      </c>
      <c r="M78" s="12"/>
      <c r="N78" s="13"/>
      <c r="O78" s="11">
        <f t="shared" si="56"/>
        <v>0</v>
      </c>
      <c r="P78" s="12"/>
      <c r="Q78" s="13"/>
      <c r="R78" s="11">
        <f t="shared" si="57"/>
        <v>0</v>
      </c>
      <c r="S78" s="12"/>
      <c r="T78" s="13"/>
      <c r="U78" s="11">
        <f t="shared" si="58"/>
        <v>0</v>
      </c>
      <c r="V78" s="12"/>
      <c r="W78" s="13"/>
      <c r="X78" s="11">
        <f t="shared" si="59"/>
        <v>0</v>
      </c>
      <c r="Y78" s="12"/>
      <c r="Z78" s="13"/>
      <c r="AA78" s="11">
        <f t="shared" si="60"/>
        <v>0</v>
      </c>
      <c r="AB78" s="12"/>
      <c r="AC78" s="13"/>
      <c r="AD78" s="11">
        <f t="shared" si="61"/>
        <v>0</v>
      </c>
      <c r="AE78" s="12"/>
      <c r="AF78" s="13">
        <v>453000</v>
      </c>
      <c r="AG78" s="11">
        <f t="shared" si="62"/>
        <v>453000</v>
      </c>
      <c r="AH78" s="12"/>
      <c r="AI78" s="14"/>
      <c r="AJ78" s="154">
        <f>SUM(J73:J81,M73:M81,P73:P81,S73:S81,V73:V81,Y73:Y81,AB73:AB81,AE73:AE81,AH73:AH81)</f>
        <v>0</v>
      </c>
    </row>
    <row r="79" spans="1:36">
      <c r="A79" s="529"/>
      <c r="B79" s="515"/>
      <c r="C79" s="518"/>
      <c r="D79" s="539"/>
      <c r="E79" s="523"/>
      <c r="F79" s="525"/>
      <c r="G79" s="87" t="s">
        <v>35</v>
      </c>
      <c r="H79" s="13"/>
      <c r="I79" s="11">
        <f t="shared" si="54"/>
        <v>0</v>
      </c>
      <c r="J79" s="12"/>
      <c r="K79" s="13"/>
      <c r="L79" s="11">
        <f t="shared" si="55"/>
        <v>0</v>
      </c>
      <c r="M79" s="12"/>
      <c r="N79" s="13"/>
      <c r="O79" s="11">
        <f t="shared" si="56"/>
        <v>0</v>
      </c>
      <c r="P79" s="12"/>
      <c r="Q79" s="13"/>
      <c r="R79" s="11">
        <f t="shared" si="57"/>
        <v>0</v>
      </c>
      <c r="S79" s="12"/>
      <c r="T79" s="13"/>
      <c r="U79" s="11">
        <f t="shared" si="58"/>
        <v>0</v>
      </c>
      <c r="V79" s="12"/>
      <c r="W79" s="13"/>
      <c r="X79" s="11">
        <f t="shared" si="59"/>
        <v>0</v>
      </c>
      <c r="Y79" s="12"/>
      <c r="Z79" s="13"/>
      <c r="AA79" s="11">
        <f t="shared" si="60"/>
        <v>0</v>
      </c>
      <c r="AB79" s="12"/>
      <c r="AC79" s="13"/>
      <c r="AD79" s="11">
        <f t="shared" si="61"/>
        <v>0</v>
      </c>
      <c r="AE79" s="12"/>
      <c r="AF79" s="13"/>
      <c r="AG79" s="11">
        <f t="shared" si="62"/>
        <v>0</v>
      </c>
      <c r="AH79" s="12"/>
      <c r="AI79" s="14"/>
      <c r="AJ79" s="76" t="s">
        <v>40</v>
      </c>
    </row>
    <row r="80" spans="1:36">
      <c r="A80" s="529"/>
      <c r="B80" s="515"/>
      <c r="C80" s="518"/>
      <c r="D80" s="539"/>
      <c r="E80" s="523"/>
      <c r="F80" s="525"/>
      <c r="G80" s="87" t="s">
        <v>37</v>
      </c>
      <c r="H80" s="13"/>
      <c r="I80" s="11">
        <f t="shared" si="54"/>
        <v>0</v>
      </c>
      <c r="J80" s="12"/>
      <c r="K80" s="13"/>
      <c r="L80" s="11">
        <f t="shared" si="55"/>
        <v>0</v>
      </c>
      <c r="M80" s="12"/>
      <c r="N80" s="13"/>
      <c r="O80" s="11">
        <f t="shared" si="56"/>
        <v>0</v>
      </c>
      <c r="P80" s="12"/>
      <c r="Q80" s="13"/>
      <c r="R80" s="11">
        <f t="shared" si="57"/>
        <v>0</v>
      </c>
      <c r="S80" s="12"/>
      <c r="T80" s="13"/>
      <c r="U80" s="11">
        <f t="shared" si="58"/>
        <v>0</v>
      </c>
      <c r="V80" s="12"/>
      <c r="W80" s="13"/>
      <c r="X80" s="11">
        <f t="shared" si="59"/>
        <v>0</v>
      </c>
      <c r="Y80" s="12"/>
      <c r="Z80" s="13"/>
      <c r="AA80" s="11">
        <f t="shared" si="60"/>
        <v>0</v>
      </c>
      <c r="AB80" s="12"/>
      <c r="AC80" s="13"/>
      <c r="AD80" s="11">
        <f t="shared" si="61"/>
        <v>0</v>
      </c>
      <c r="AE80" s="12"/>
      <c r="AF80" s="13"/>
      <c r="AG80" s="11">
        <f t="shared" si="62"/>
        <v>0</v>
      </c>
      <c r="AH80" s="12"/>
      <c r="AI80" s="14"/>
      <c r="AJ80" s="155">
        <f>AJ78/AJ74</f>
        <v>0</v>
      </c>
    </row>
    <row r="81" spans="1:36" ht="15.75" thickBot="1">
      <c r="A81" s="533"/>
      <c r="B81" s="516"/>
      <c r="C81" s="519"/>
      <c r="D81" s="543"/>
      <c r="E81" s="524"/>
      <c r="F81" s="526"/>
      <c r="G81" s="88" t="s">
        <v>38</v>
      </c>
      <c r="H81" s="15"/>
      <c r="I81" s="16">
        <f t="shared" si="54"/>
        <v>0</v>
      </c>
      <c r="J81" s="17"/>
      <c r="K81" s="15"/>
      <c r="L81" s="16">
        <f t="shared" si="55"/>
        <v>0</v>
      </c>
      <c r="M81" s="17"/>
      <c r="N81" s="15"/>
      <c r="O81" s="16">
        <f t="shared" si="56"/>
        <v>0</v>
      </c>
      <c r="P81" s="17"/>
      <c r="Q81" s="15"/>
      <c r="R81" s="16">
        <f t="shared" si="57"/>
        <v>0</v>
      </c>
      <c r="S81" s="17"/>
      <c r="T81" s="15"/>
      <c r="U81" s="16">
        <f t="shared" si="58"/>
        <v>0</v>
      </c>
      <c r="V81" s="17"/>
      <c r="W81" s="15"/>
      <c r="X81" s="16">
        <f t="shared" si="59"/>
        <v>0</v>
      </c>
      <c r="Y81" s="17"/>
      <c r="Z81" s="15"/>
      <c r="AA81" s="16">
        <f t="shared" si="60"/>
        <v>0</v>
      </c>
      <c r="AB81" s="17"/>
      <c r="AC81" s="15"/>
      <c r="AD81" s="16">
        <f t="shared" si="61"/>
        <v>0</v>
      </c>
      <c r="AE81" s="17"/>
      <c r="AF81" s="15"/>
      <c r="AG81" s="16">
        <f t="shared" si="62"/>
        <v>0</v>
      </c>
      <c r="AH81" s="17"/>
      <c r="AI81" s="18"/>
      <c r="AJ81" s="164"/>
    </row>
    <row r="82" spans="1:36" ht="15" customHeight="1">
      <c r="A82" s="531" t="s">
        <v>17</v>
      </c>
      <c r="B82" s="499" t="s">
        <v>13</v>
      </c>
      <c r="C82" s="303" t="s">
        <v>14</v>
      </c>
      <c r="D82" s="303" t="s">
        <v>157</v>
      </c>
      <c r="E82" s="502" t="s">
        <v>16</v>
      </c>
      <c r="F82" s="293" t="s">
        <v>17</v>
      </c>
      <c r="G82" s="304" t="s">
        <v>18</v>
      </c>
      <c r="H82" s="312" t="s">
        <v>19</v>
      </c>
      <c r="I82" s="293" t="s">
        <v>20</v>
      </c>
      <c r="J82" s="294" t="s">
        <v>21</v>
      </c>
      <c r="K82" s="312" t="s">
        <v>19</v>
      </c>
      <c r="L82" s="293" t="s">
        <v>20</v>
      </c>
      <c r="M82" s="294" t="s">
        <v>21</v>
      </c>
      <c r="N82" s="312" t="s">
        <v>19</v>
      </c>
      <c r="O82" s="293" t="s">
        <v>20</v>
      </c>
      <c r="P82" s="294" t="s">
        <v>21</v>
      </c>
      <c r="Q82" s="312" t="s">
        <v>19</v>
      </c>
      <c r="R82" s="293" t="s">
        <v>20</v>
      </c>
      <c r="S82" s="294" t="s">
        <v>21</v>
      </c>
      <c r="T82" s="312" t="s">
        <v>19</v>
      </c>
      <c r="U82" s="293" t="s">
        <v>20</v>
      </c>
      <c r="V82" s="294" t="s">
        <v>21</v>
      </c>
      <c r="W82" s="312" t="s">
        <v>19</v>
      </c>
      <c r="X82" s="293" t="s">
        <v>20</v>
      </c>
      <c r="Y82" s="294" t="s">
        <v>21</v>
      </c>
      <c r="Z82" s="312" t="s">
        <v>19</v>
      </c>
      <c r="AA82" s="293" t="s">
        <v>20</v>
      </c>
      <c r="AB82" s="294" t="s">
        <v>21</v>
      </c>
      <c r="AC82" s="312" t="s">
        <v>19</v>
      </c>
      <c r="AD82" s="293" t="s">
        <v>20</v>
      </c>
      <c r="AE82" s="294" t="s">
        <v>21</v>
      </c>
      <c r="AF82" s="312" t="s">
        <v>19</v>
      </c>
      <c r="AG82" s="293" t="s">
        <v>20</v>
      </c>
      <c r="AH82" s="294" t="s">
        <v>21</v>
      </c>
      <c r="AI82" s="316" t="s">
        <v>19</v>
      </c>
      <c r="AJ82" s="282" t="s">
        <v>22</v>
      </c>
    </row>
    <row r="83" spans="1:36" ht="15.75" customHeight="1">
      <c r="A83" s="532"/>
      <c r="B83" s="500"/>
      <c r="C83" s="501"/>
      <c r="D83" s="501"/>
      <c r="E83" s="503"/>
      <c r="F83" s="504"/>
      <c r="G83" s="527"/>
      <c r="H83" s="509"/>
      <c r="I83" s="504"/>
      <c r="J83" s="508"/>
      <c r="K83" s="509"/>
      <c r="L83" s="504"/>
      <c r="M83" s="508"/>
      <c r="N83" s="509"/>
      <c r="O83" s="504"/>
      <c r="P83" s="508"/>
      <c r="Q83" s="509"/>
      <c r="R83" s="504"/>
      <c r="S83" s="508"/>
      <c r="T83" s="509"/>
      <c r="U83" s="504"/>
      <c r="V83" s="508"/>
      <c r="W83" s="509"/>
      <c r="X83" s="504"/>
      <c r="Y83" s="508"/>
      <c r="Z83" s="509"/>
      <c r="AA83" s="504"/>
      <c r="AB83" s="508"/>
      <c r="AC83" s="509"/>
      <c r="AD83" s="504"/>
      <c r="AE83" s="508"/>
      <c r="AF83" s="509"/>
      <c r="AG83" s="504"/>
      <c r="AH83" s="508"/>
      <c r="AI83" s="544"/>
      <c r="AJ83" s="535"/>
    </row>
    <row r="84" spans="1:36" ht="15" customHeight="1">
      <c r="A84" s="528" t="s">
        <v>208</v>
      </c>
      <c r="B84" s="514" t="s">
        <v>433</v>
      </c>
      <c r="C84" s="517" t="s">
        <v>386</v>
      </c>
      <c r="D84" s="538" t="s">
        <v>160</v>
      </c>
      <c r="E84" s="322" t="s">
        <v>434</v>
      </c>
      <c r="F84" s="296" t="s">
        <v>208</v>
      </c>
      <c r="G84" s="85" t="s">
        <v>27</v>
      </c>
      <c r="H84" s="13"/>
      <c r="I84" s="9">
        <f t="shared" ref="I84:I92" si="63">H84-J84</f>
        <v>0</v>
      </c>
      <c r="J84" s="10"/>
      <c r="K84" s="13"/>
      <c r="L84" s="9">
        <f t="shared" ref="L84:L92" si="64">K84-M84</f>
        <v>0</v>
      </c>
      <c r="M84" s="10"/>
      <c r="N84" s="13"/>
      <c r="O84" s="9">
        <f t="shared" ref="O84:O92" si="65">N84-P84</f>
        <v>0</v>
      </c>
      <c r="P84" s="10"/>
      <c r="Q84" s="13"/>
      <c r="R84" s="9">
        <f t="shared" ref="R84:R92" si="66">Q84-S84</f>
        <v>0</v>
      </c>
      <c r="S84" s="10"/>
      <c r="T84" s="13"/>
      <c r="U84" s="9">
        <f t="shared" ref="U84:U92" si="67">T84-V84</f>
        <v>0</v>
      </c>
      <c r="V84" s="10"/>
      <c r="W84" s="13"/>
      <c r="X84" s="9">
        <f t="shared" ref="X84:X92" si="68">W84-Y84</f>
        <v>0</v>
      </c>
      <c r="Y84" s="10"/>
      <c r="Z84" s="13"/>
      <c r="AA84" s="9">
        <f t="shared" ref="AA84:AA92" si="69">Z84-AB84</f>
        <v>0</v>
      </c>
      <c r="AB84" s="10"/>
      <c r="AC84" s="13"/>
      <c r="AD84" s="9">
        <f t="shared" ref="AD84:AD92" si="70">AC84-AE84</f>
        <v>0</v>
      </c>
      <c r="AE84" s="10"/>
      <c r="AF84" s="13"/>
      <c r="AG84" s="9">
        <f t="shared" ref="AG84:AG92" si="71">AF84-AH84</f>
        <v>0</v>
      </c>
      <c r="AH84" s="10"/>
      <c r="AI84" s="14"/>
      <c r="AJ84" s="75" t="s">
        <v>28</v>
      </c>
    </row>
    <row r="85" spans="1:36">
      <c r="A85" s="529"/>
      <c r="B85" s="515"/>
      <c r="C85" s="518"/>
      <c r="D85" s="539"/>
      <c r="E85" s="523"/>
      <c r="F85" s="525"/>
      <c r="G85" s="87" t="s">
        <v>29</v>
      </c>
      <c r="H85" s="13"/>
      <c r="I85" s="11">
        <f t="shared" si="63"/>
        <v>0</v>
      </c>
      <c r="J85" s="12"/>
      <c r="K85" s="13"/>
      <c r="L85" s="11">
        <f t="shared" si="64"/>
        <v>0</v>
      </c>
      <c r="M85" s="12"/>
      <c r="N85" s="13"/>
      <c r="O85" s="11">
        <f t="shared" si="65"/>
        <v>0</v>
      </c>
      <c r="P85" s="12"/>
      <c r="Q85" s="13"/>
      <c r="R85" s="11">
        <f t="shared" si="66"/>
        <v>0</v>
      </c>
      <c r="S85" s="12"/>
      <c r="T85" s="13"/>
      <c r="U85" s="11">
        <f t="shared" si="67"/>
        <v>0</v>
      </c>
      <c r="V85" s="12"/>
      <c r="W85" s="13"/>
      <c r="X85" s="11">
        <f t="shared" si="68"/>
        <v>0</v>
      </c>
      <c r="Y85" s="12"/>
      <c r="Z85" s="13"/>
      <c r="AA85" s="11">
        <f t="shared" si="69"/>
        <v>0</v>
      </c>
      <c r="AB85" s="12"/>
      <c r="AC85" s="13"/>
      <c r="AD85" s="11">
        <f t="shared" si="70"/>
        <v>0</v>
      </c>
      <c r="AE85" s="12"/>
      <c r="AF85" s="13"/>
      <c r="AG85" s="11">
        <f t="shared" si="71"/>
        <v>0</v>
      </c>
      <c r="AH85" s="12"/>
      <c r="AI85" s="14"/>
      <c r="AJ85" s="154">
        <f>SUM(H84:H92,K84:K92,N84:N92,Q84:Q92,T84:T92,W84:W92,Z84:Z92,AC84:AC92,AF84:AF92)</f>
        <v>1412000</v>
      </c>
    </row>
    <row r="86" spans="1:36">
      <c r="A86" s="529"/>
      <c r="B86" s="515"/>
      <c r="C86" s="518"/>
      <c r="D86" s="539"/>
      <c r="E86" s="523"/>
      <c r="F86" s="525"/>
      <c r="G86" s="87" t="s">
        <v>30</v>
      </c>
      <c r="H86" s="13"/>
      <c r="I86" s="11">
        <f t="shared" si="63"/>
        <v>0</v>
      </c>
      <c r="J86" s="12"/>
      <c r="K86" s="13"/>
      <c r="L86" s="11">
        <f t="shared" si="64"/>
        <v>0</v>
      </c>
      <c r="M86" s="12"/>
      <c r="N86" s="13"/>
      <c r="O86" s="11">
        <f t="shared" si="65"/>
        <v>0</v>
      </c>
      <c r="P86" s="12"/>
      <c r="Q86" s="13"/>
      <c r="R86" s="11">
        <f t="shared" si="66"/>
        <v>0</v>
      </c>
      <c r="S86" s="12"/>
      <c r="T86" s="13"/>
      <c r="U86" s="11">
        <f t="shared" si="67"/>
        <v>0</v>
      </c>
      <c r="V86" s="12"/>
      <c r="W86" s="13">
        <v>222000</v>
      </c>
      <c r="X86" s="11">
        <f t="shared" si="68"/>
        <v>222000</v>
      </c>
      <c r="Y86" s="12"/>
      <c r="Z86" s="13"/>
      <c r="AA86" s="11">
        <f t="shared" si="69"/>
        <v>0</v>
      </c>
      <c r="AB86" s="12"/>
      <c r="AC86" s="13"/>
      <c r="AD86" s="11">
        <f t="shared" si="70"/>
        <v>0</v>
      </c>
      <c r="AE86" s="12"/>
      <c r="AF86" s="13"/>
      <c r="AG86" s="11">
        <f t="shared" si="71"/>
        <v>0</v>
      </c>
      <c r="AH86" s="12"/>
      <c r="AI86" s="14"/>
      <c r="AJ86" s="76" t="s">
        <v>32</v>
      </c>
    </row>
    <row r="87" spans="1:36">
      <c r="A87" s="529"/>
      <c r="B87" s="515"/>
      <c r="C87" s="518"/>
      <c r="D87" s="539"/>
      <c r="E87" s="523"/>
      <c r="F87" s="525"/>
      <c r="G87" s="87" t="s">
        <v>31</v>
      </c>
      <c r="H87" s="13"/>
      <c r="I87" s="11">
        <f t="shared" si="63"/>
        <v>0</v>
      </c>
      <c r="J87" s="12"/>
      <c r="K87" s="13"/>
      <c r="L87" s="11">
        <f t="shared" si="64"/>
        <v>0</v>
      </c>
      <c r="M87" s="12"/>
      <c r="N87" s="13"/>
      <c r="O87" s="11">
        <f t="shared" si="65"/>
        <v>0</v>
      </c>
      <c r="P87" s="12"/>
      <c r="Q87" s="13"/>
      <c r="R87" s="11">
        <f t="shared" si="66"/>
        <v>0</v>
      </c>
      <c r="S87" s="12"/>
      <c r="T87" s="13"/>
      <c r="U87" s="11">
        <f t="shared" si="67"/>
        <v>0</v>
      </c>
      <c r="V87" s="12"/>
      <c r="W87" s="13"/>
      <c r="X87" s="11">
        <f t="shared" si="68"/>
        <v>0</v>
      </c>
      <c r="Y87" s="12"/>
      <c r="Z87" s="13"/>
      <c r="AA87" s="11">
        <f t="shared" si="69"/>
        <v>0</v>
      </c>
      <c r="AB87" s="12"/>
      <c r="AC87" s="13">
        <v>133000</v>
      </c>
      <c r="AD87" s="11">
        <f t="shared" si="70"/>
        <v>133000</v>
      </c>
      <c r="AE87" s="12"/>
      <c r="AF87" s="13"/>
      <c r="AG87" s="11">
        <f t="shared" si="71"/>
        <v>0</v>
      </c>
      <c r="AH87" s="12"/>
      <c r="AI87" s="14"/>
      <c r="AJ87" s="154">
        <f>SUM(I84:I92,L84:L92,O84:O92,R84:R92,U84:U92,X84:X92,AA84:AA92,AD84:AD92,AA84:AA92,AG84:AG92)</f>
        <v>1412000</v>
      </c>
    </row>
    <row r="88" spans="1:36">
      <c r="A88" s="529"/>
      <c r="B88" s="515"/>
      <c r="C88" s="518"/>
      <c r="D88" s="539"/>
      <c r="E88" s="523"/>
      <c r="F88" s="525"/>
      <c r="G88" s="87" t="s">
        <v>33</v>
      </c>
      <c r="H88" s="13"/>
      <c r="I88" s="11">
        <f t="shared" si="63"/>
        <v>0</v>
      </c>
      <c r="J88" s="12"/>
      <c r="K88" s="13"/>
      <c r="L88" s="11">
        <f t="shared" si="64"/>
        <v>0</v>
      </c>
      <c r="M88" s="12"/>
      <c r="N88" s="13"/>
      <c r="O88" s="11">
        <f t="shared" si="65"/>
        <v>0</v>
      </c>
      <c r="P88" s="12"/>
      <c r="Q88" s="13"/>
      <c r="R88" s="11">
        <f t="shared" si="66"/>
        <v>0</v>
      </c>
      <c r="S88" s="12"/>
      <c r="T88" s="13"/>
      <c r="U88" s="11">
        <f t="shared" si="67"/>
        <v>0</v>
      </c>
      <c r="V88" s="12"/>
      <c r="W88" s="13"/>
      <c r="X88" s="11">
        <f t="shared" si="68"/>
        <v>0</v>
      </c>
      <c r="Y88" s="12"/>
      <c r="Z88" s="13"/>
      <c r="AA88" s="11">
        <f t="shared" si="69"/>
        <v>0</v>
      </c>
      <c r="AB88" s="12"/>
      <c r="AC88" s="13"/>
      <c r="AD88" s="11">
        <f t="shared" si="70"/>
        <v>0</v>
      </c>
      <c r="AE88" s="12"/>
      <c r="AF88" s="13"/>
      <c r="AG88" s="11">
        <f t="shared" si="71"/>
        <v>0</v>
      </c>
      <c r="AH88" s="12"/>
      <c r="AI88" s="14"/>
      <c r="AJ88" s="76" t="s">
        <v>36</v>
      </c>
    </row>
    <row r="89" spans="1:36">
      <c r="A89" s="529"/>
      <c r="B89" s="515"/>
      <c r="C89" s="518"/>
      <c r="D89" s="539"/>
      <c r="E89" s="523"/>
      <c r="F89" s="525"/>
      <c r="G89" s="87" t="s">
        <v>34</v>
      </c>
      <c r="H89" s="13"/>
      <c r="I89" s="11">
        <f t="shared" si="63"/>
        <v>0</v>
      </c>
      <c r="J89" s="12"/>
      <c r="K89" s="13"/>
      <c r="L89" s="11">
        <f t="shared" si="64"/>
        <v>0</v>
      </c>
      <c r="M89" s="12"/>
      <c r="N89" s="13"/>
      <c r="O89" s="11">
        <f t="shared" si="65"/>
        <v>0</v>
      </c>
      <c r="P89" s="12"/>
      <c r="Q89" s="13"/>
      <c r="R89" s="11">
        <f t="shared" si="66"/>
        <v>0</v>
      </c>
      <c r="S89" s="12"/>
      <c r="T89" s="13"/>
      <c r="U89" s="11">
        <f t="shared" si="67"/>
        <v>0</v>
      </c>
      <c r="V89" s="12"/>
      <c r="W89" s="13"/>
      <c r="X89" s="11">
        <f t="shared" si="68"/>
        <v>0</v>
      </c>
      <c r="Y89" s="12"/>
      <c r="Z89" s="13"/>
      <c r="AA89" s="11">
        <f t="shared" si="69"/>
        <v>0</v>
      </c>
      <c r="AB89" s="12"/>
      <c r="AC89" s="13"/>
      <c r="AD89" s="11">
        <f t="shared" si="70"/>
        <v>0</v>
      </c>
      <c r="AE89" s="12"/>
      <c r="AF89" s="13">
        <v>1057000</v>
      </c>
      <c r="AG89" s="11">
        <f t="shared" si="71"/>
        <v>1057000</v>
      </c>
      <c r="AH89" s="12"/>
      <c r="AI89" s="14"/>
      <c r="AJ89" s="154">
        <f>SUM(J84:J92,M84:M92,P84:P92,S84:S92,V84:V92,Y84:Y92,AB84:AB92,AE84:AE92,AH84:AH92)</f>
        <v>0</v>
      </c>
    </row>
    <row r="90" spans="1:36">
      <c r="A90" s="529"/>
      <c r="B90" s="515"/>
      <c r="C90" s="518"/>
      <c r="D90" s="539"/>
      <c r="E90" s="523"/>
      <c r="F90" s="525"/>
      <c r="G90" s="87" t="s">
        <v>35</v>
      </c>
      <c r="H90" s="13"/>
      <c r="I90" s="11">
        <f t="shared" si="63"/>
        <v>0</v>
      </c>
      <c r="J90" s="12"/>
      <c r="K90" s="13"/>
      <c r="L90" s="11">
        <f t="shared" si="64"/>
        <v>0</v>
      </c>
      <c r="M90" s="12"/>
      <c r="N90" s="13"/>
      <c r="O90" s="11">
        <f t="shared" si="65"/>
        <v>0</v>
      </c>
      <c r="P90" s="12"/>
      <c r="Q90" s="13"/>
      <c r="R90" s="11">
        <f t="shared" si="66"/>
        <v>0</v>
      </c>
      <c r="S90" s="12"/>
      <c r="T90" s="13"/>
      <c r="U90" s="11">
        <f t="shared" si="67"/>
        <v>0</v>
      </c>
      <c r="V90" s="12"/>
      <c r="W90" s="13"/>
      <c r="X90" s="11">
        <f t="shared" si="68"/>
        <v>0</v>
      </c>
      <c r="Y90" s="12"/>
      <c r="Z90" s="13"/>
      <c r="AA90" s="11">
        <f t="shared" si="69"/>
        <v>0</v>
      </c>
      <c r="AB90" s="12"/>
      <c r="AC90" s="13"/>
      <c r="AD90" s="11">
        <f t="shared" si="70"/>
        <v>0</v>
      </c>
      <c r="AE90" s="12"/>
      <c r="AF90" s="13"/>
      <c r="AG90" s="11">
        <f t="shared" si="71"/>
        <v>0</v>
      </c>
      <c r="AH90" s="12"/>
      <c r="AI90" s="14"/>
      <c r="AJ90" s="76" t="s">
        <v>40</v>
      </c>
    </row>
    <row r="91" spans="1:36">
      <c r="A91" s="529"/>
      <c r="B91" s="515"/>
      <c r="C91" s="518"/>
      <c r="D91" s="539"/>
      <c r="E91" s="523"/>
      <c r="F91" s="525"/>
      <c r="G91" s="87" t="s">
        <v>37</v>
      </c>
      <c r="H91" s="13"/>
      <c r="I91" s="11">
        <f t="shared" si="63"/>
        <v>0</v>
      </c>
      <c r="J91" s="12"/>
      <c r="K91" s="13"/>
      <c r="L91" s="11">
        <f t="shared" si="64"/>
        <v>0</v>
      </c>
      <c r="M91" s="12"/>
      <c r="N91" s="13"/>
      <c r="O91" s="11">
        <f t="shared" si="65"/>
        <v>0</v>
      </c>
      <c r="P91" s="12"/>
      <c r="Q91" s="13"/>
      <c r="R91" s="11">
        <f t="shared" si="66"/>
        <v>0</v>
      </c>
      <c r="S91" s="12"/>
      <c r="T91" s="13"/>
      <c r="U91" s="11">
        <f t="shared" si="67"/>
        <v>0</v>
      </c>
      <c r="V91" s="12"/>
      <c r="W91" s="13"/>
      <c r="X91" s="11">
        <f t="shared" si="68"/>
        <v>0</v>
      </c>
      <c r="Y91" s="12"/>
      <c r="Z91" s="13"/>
      <c r="AA91" s="11">
        <f t="shared" si="69"/>
        <v>0</v>
      </c>
      <c r="AB91" s="12"/>
      <c r="AC91" s="13"/>
      <c r="AD91" s="11">
        <f t="shared" si="70"/>
        <v>0</v>
      </c>
      <c r="AE91" s="12"/>
      <c r="AF91" s="13"/>
      <c r="AG91" s="11">
        <f t="shared" si="71"/>
        <v>0</v>
      </c>
      <c r="AH91" s="12"/>
      <c r="AI91" s="14"/>
      <c r="AJ91" s="155">
        <f>AJ89/AJ85</f>
        <v>0</v>
      </c>
    </row>
    <row r="92" spans="1:36" ht="15.75" thickBot="1">
      <c r="A92" s="533"/>
      <c r="B92" s="516"/>
      <c r="C92" s="519"/>
      <c r="D92" s="543"/>
      <c r="E92" s="524"/>
      <c r="F92" s="526"/>
      <c r="G92" s="88" t="s">
        <v>38</v>
      </c>
      <c r="H92" s="15"/>
      <c r="I92" s="16">
        <f t="shared" si="63"/>
        <v>0</v>
      </c>
      <c r="J92" s="17"/>
      <c r="K92" s="15"/>
      <c r="L92" s="16">
        <f t="shared" si="64"/>
        <v>0</v>
      </c>
      <c r="M92" s="17"/>
      <c r="N92" s="15"/>
      <c r="O92" s="16">
        <f t="shared" si="65"/>
        <v>0</v>
      </c>
      <c r="P92" s="17"/>
      <c r="Q92" s="15"/>
      <c r="R92" s="16">
        <f t="shared" si="66"/>
        <v>0</v>
      </c>
      <c r="S92" s="17"/>
      <c r="T92" s="15"/>
      <c r="U92" s="16">
        <f t="shared" si="67"/>
        <v>0</v>
      </c>
      <c r="V92" s="17"/>
      <c r="W92" s="15"/>
      <c r="X92" s="16">
        <f t="shared" si="68"/>
        <v>0</v>
      </c>
      <c r="Y92" s="17"/>
      <c r="Z92" s="15"/>
      <c r="AA92" s="16">
        <f t="shared" si="69"/>
        <v>0</v>
      </c>
      <c r="AB92" s="17"/>
      <c r="AC92" s="15"/>
      <c r="AD92" s="16">
        <f t="shared" si="70"/>
        <v>0</v>
      </c>
      <c r="AE92" s="17"/>
      <c r="AF92" s="15"/>
      <c r="AG92" s="16">
        <f t="shared" si="71"/>
        <v>0</v>
      </c>
      <c r="AH92" s="17"/>
      <c r="AI92" s="18"/>
      <c r="AJ92" s="164"/>
    </row>
    <row r="93" spans="1:36" ht="15" hidden="1" customHeight="1">
      <c r="A93" s="531" t="s">
        <v>17</v>
      </c>
      <c r="B93" s="499" t="s">
        <v>13</v>
      </c>
      <c r="C93" s="303" t="s">
        <v>14</v>
      </c>
      <c r="D93" s="303" t="s">
        <v>157</v>
      </c>
      <c r="E93" s="502" t="s">
        <v>16</v>
      </c>
      <c r="F93" s="293" t="s">
        <v>17</v>
      </c>
      <c r="G93" s="304" t="s">
        <v>18</v>
      </c>
      <c r="H93" s="312" t="s">
        <v>19</v>
      </c>
      <c r="I93" s="293" t="s">
        <v>20</v>
      </c>
      <c r="J93" s="294" t="s">
        <v>21</v>
      </c>
      <c r="K93" s="312" t="s">
        <v>19</v>
      </c>
      <c r="L93" s="293" t="s">
        <v>20</v>
      </c>
      <c r="M93" s="294" t="s">
        <v>21</v>
      </c>
      <c r="N93" s="312" t="s">
        <v>19</v>
      </c>
      <c r="O93" s="293" t="s">
        <v>20</v>
      </c>
      <c r="P93" s="294" t="s">
        <v>21</v>
      </c>
      <c r="Q93" s="312" t="s">
        <v>19</v>
      </c>
      <c r="R93" s="293" t="s">
        <v>20</v>
      </c>
      <c r="S93" s="294" t="s">
        <v>21</v>
      </c>
      <c r="T93" s="312" t="s">
        <v>19</v>
      </c>
      <c r="U93" s="293" t="s">
        <v>20</v>
      </c>
      <c r="V93" s="294" t="s">
        <v>21</v>
      </c>
      <c r="W93" s="312" t="s">
        <v>19</v>
      </c>
      <c r="X93" s="293" t="s">
        <v>20</v>
      </c>
      <c r="Y93" s="294" t="s">
        <v>21</v>
      </c>
      <c r="Z93" s="312" t="s">
        <v>19</v>
      </c>
      <c r="AA93" s="293" t="s">
        <v>20</v>
      </c>
      <c r="AB93" s="294" t="s">
        <v>21</v>
      </c>
      <c r="AC93" s="312" t="s">
        <v>19</v>
      </c>
      <c r="AD93" s="293" t="s">
        <v>20</v>
      </c>
      <c r="AE93" s="294" t="s">
        <v>21</v>
      </c>
      <c r="AF93" s="312" t="s">
        <v>19</v>
      </c>
      <c r="AG93" s="293" t="s">
        <v>20</v>
      </c>
      <c r="AH93" s="294" t="s">
        <v>21</v>
      </c>
      <c r="AI93" s="281" t="s">
        <v>19</v>
      </c>
      <c r="AJ93" s="282" t="s">
        <v>22</v>
      </c>
    </row>
    <row r="94" spans="1:36" ht="15" hidden="1" customHeight="1">
      <c r="A94" s="532"/>
      <c r="B94" s="500"/>
      <c r="C94" s="501"/>
      <c r="D94" s="501"/>
      <c r="E94" s="503"/>
      <c r="F94" s="504"/>
      <c r="G94" s="527"/>
      <c r="H94" s="509"/>
      <c r="I94" s="504"/>
      <c r="J94" s="508"/>
      <c r="K94" s="509"/>
      <c r="L94" s="504"/>
      <c r="M94" s="508"/>
      <c r="N94" s="509"/>
      <c r="O94" s="504"/>
      <c r="P94" s="508"/>
      <c r="Q94" s="509"/>
      <c r="R94" s="504"/>
      <c r="S94" s="508"/>
      <c r="T94" s="509"/>
      <c r="U94" s="504"/>
      <c r="V94" s="508"/>
      <c r="W94" s="509"/>
      <c r="X94" s="504"/>
      <c r="Y94" s="508"/>
      <c r="Z94" s="509"/>
      <c r="AA94" s="504"/>
      <c r="AB94" s="508"/>
      <c r="AC94" s="509"/>
      <c r="AD94" s="504"/>
      <c r="AE94" s="508"/>
      <c r="AF94" s="509"/>
      <c r="AG94" s="504"/>
      <c r="AH94" s="508"/>
      <c r="AI94" s="534"/>
      <c r="AJ94" s="535"/>
    </row>
    <row r="95" spans="1:36" ht="15" hidden="1" customHeight="1">
      <c r="A95" s="528" t="s">
        <v>370</v>
      </c>
      <c r="B95" s="514" t="s">
        <v>328</v>
      </c>
      <c r="C95" s="517">
        <v>2104</v>
      </c>
      <c r="D95" s="538"/>
      <c r="E95" s="322" t="s">
        <v>435</v>
      </c>
      <c r="F95" s="296" t="s">
        <v>370</v>
      </c>
      <c r="G95" s="85" t="s">
        <v>27</v>
      </c>
      <c r="H95" s="13"/>
      <c r="I95" s="9">
        <f t="shared" ref="I95:I103" si="72">H95-J95</f>
        <v>0</v>
      </c>
      <c r="J95" s="10"/>
      <c r="K95" s="13"/>
      <c r="L95" s="9">
        <f t="shared" ref="L95:L103" si="73">K95-M95</f>
        <v>0</v>
      </c>
      <c r="M95" s="10"/>
      <c r="N95" s="13"/>
      <c r="O95" s="9">
        <f t="shared" ref="O95:O103" si="74">N95-P95</f>
        <v>0</v>
      </c>
      <c r="P95" s="10"/>
      <c r="Q95" s="13"/>
      <c r="R95" s="9">
        <f t="shared" ref="R95:R103" si="75">Q95-S95</f>
        <v>0</v>
      </c>
      <c r="S95" s="10"/>
      <c r="T95" s="13"/>
      <c r="U95" s="9">
        <f t="shared" ref="U95:U103" si="76">T95-V95</f>
        <v>0</v>
      </c>
      <c r="V95" s="10"/>
      <c r="W95" s="13"/>
      <c r="X95" s="9">
        <f t="shared" ref="X95:X103" si="77">W95-Y95</f>
        <v>0</v>
      </c>
      <c r="Y95" s="10"/>
      <c r="Z95" s="13"/>
      <c r="AA95" s="9">
        <f t="shared" ref="AA95:AA103" si="78">Z95-AB95</f>
        <v>0</v>
      </c>
      <c r="AB95" s="10"/>
      <c r="AC95" s="13"/>
      <c r="AD95" s="9">
        <f t="shared" ref="AD95:AD103" si="79">AC95-AE95</f>
        <v>0</v>
      </c>
      <c r="AE95" s="10"/>
      <c r="AF95" s="13"/>
      <c r="AG95" s="9">
        <f t="shared" ref="AG95:AG103" si="80">AF95-AH95</f>
        <v>0</v>
      </c>
      <c r="AH95" s="10"/>
      <c r="AI95" s="3"/>
      <c r="AJ95" s="75" t="s">
        <v>28</v>
      </c>
    </row>
    <row r="96" spans="1:36" hidden="1">
      <c r="A96" s="529"/>
      <c r="B96" s="515"/>
      <c r="C96" s="518"/>
      <c r="D96" s="539"/>
      <c r="E96" s="523"/>
      <c r="F96" s="525"/>
      <c r="G96" s="87" t="s">
        <v>29</v>
      </c>
      <c r="H96" s="13"/>
      <c r="I96" s="11">
        <f t="shared" si="72"/>
        <v>0</v>
      </c>
      <c r="J96" s="12"/>
      <c r="K96" s="13"/>
      <c r="L96" s="11">
        <f t="shared" si="73"/>
        <v>0</v>
      </c>
      <c r="M96" s="12"/>
      <c r="N96" s="13"/>
      <c r="O96" s="11">
        <f t="shared" si="74"/>
        <v>0</v>
      </c>
      <c r="P96" s="12"/>
      <c r="Q96" s="13"/>
      <c r="R96" s="11">
        <f t="shared" si="75"/>
        <v>0</v>
      </c>
      <c r="S96" s="12"/>
      <c r="T96" s="13"/>
      <c r="U96" s="11">
        <f t="shared" si="76"/>
        <v>0</v>
      </c>
      <c r="V96" s="12"/>
      <c r="W96" s="13"/>
      <c r="X96" s="11">
        <f t="shared" si="77"/>
        <v>0</v>
      </c>
      <c r="Y96" s="12"/>
      <c r="Z96" s="13"/>
      <c r="AA96" s="11">
        <f t="shared" si="78"/>
        <v>0</v>
      </c>
      <c r="AB96" s="12"/>
      <c r="AC96" s="13"/>
      <c r="AD96" s="11">
        <f t="shared" si="79"/>
        <v>0</v>
      </c>
      <c r="AE96" s="12"/>
      <c r="AF96" s="13"/>
      <c r="AG96" s="11">
        <f t="shared" si="80"/>
        <v>0</v>
      </c>
      <c r="AH96" s="12"/>
      <c r="AI96" s="3"/>
      <c r="AJ96" s="154">
        <f>SUM(H95:H103,K95:K103,N95:N103,Q95:Q103,T95:T103,W95:W103,Z95:Z103,AC95:AC103,AF95:AF103)</f>
        <v>414122</v>
      </c>
    </row>
    <row r="97" spans="1:36" hidden="1">
      <c r="A97" s="529"/>
      <c r="B97" s="515"/>
      <c r="C97" s="518"/>
      <c r="D97" s="539"/>
      <c r="E97" s="523"/>
      <c r="F97" s="525"/>
      <c r="G97" s="87" t="s">
        <v>30</v>
      </c>
      <c r="H97" s="13"/>
      <c r="I97" s="11">
        <f t="shared" si="72"/>
        <v>0</v>
      </c>
      <c r="J97" s="12"/>
      <c r="K97" s="13"/>
      <c r="L97" s="11">
        <f t="shared" si="73"/>
        <v>0</v>
      </c>
      <c r="M97" s="12"/>
      <c r="N97" s="13"/>
      <c r="O97" s="11">
        <f t="shared" si="74"/>
        <v>0</v>
      </c>
      <c r="P97" s="12"/>
      <c r="Q97" s="13"/>
      <c r="R97" s="11">
        <f t="shared" si="75"/>
        <v>0</v>
      </c>
      <c r="S97" s="12"/>
      <c r="T97" s="13"/>
      <c r="U97" s="11">
        <f t="shared" si="76"/>
        <v>0</v>
      </c>
      <c r="V97" s="12"/>
      <c r="W97" s="13"/>
      <c r="X97" s="11">
        <f t="shared" si="77"/>
        <v>0</v>
      </c>
      <c r="Y97" s="12"/>
      <c r="Z97" s="13"/>
      <c r="AA97" s="11">
        <f t="shared" si="78"/>
        <v>0</v>
      </c>
      <c r="AB97" s="12"/>
      <c r="AC97" s="13"/>
      <c r="AD97" s="11">
        <f t="shared" si="79"/>
        <v>0</v>
      </c>
      <c r="AE97" s="12"/>
      <c r="AF97" s="13"/>
      <c r="AG97" s="11">
        <f t="shared" si="80"/>
        <v>0</v>
      </c>
      <c r="AH97" s="12"/>
      <c r="AI97" s="3"/>
      <c r="AJ97" s="76" t="s">
        <v>32</v>
      </c>
    </row>
    <row r="98" spans="1:36" hidden="1">
      <c r="A98" s="529"/>
      <c r="B98" s="515"/>
      <c r="C98" s="518"/>
      <c r="D98" s="539"/>
      <c r="E98" s="523"/>
      <c r="F98" s="525"/>
      <c r="G98" s="87" t="s">
        <v>31</v>
      </c>
      <c r="H98" s="13"/>
      <c r="I98" s="11">
        <f t="shared" si="72"/>
        <v>0</v>
      </c>
      <c r="J98" s="12"/>
      <c r="K98" s="13"/>
      <c r="L98" s="11">
        <f t="shared" si="73"/>
        <v>0</v>
      </c>
      <c r="M98" s="12"/>
      <c r="N98" s="13"/>
      <c r="O98" s="11">
        <f t="shared" si="74"/>
        <v>0</v>
      </c>
      <c r="P98" s="12"/>
      <c r="Q98" s="13"/>
      <c r="R98" s="11">
        <f t="shared" si="75"/>
        <v>0</v>
      </c>
      <c r="S98" s="12"/>
      <c r="T98" s="13"/>
      <c r="U98" s="11">
        <f t="shared" si="76"/>
        <v>0</v>
      </c>
      <c r="V98" s="12"/>
      <c r="W98" s="13"/>
      <c r="X98" s="11">
        <f t="shared" si="77"/>
        <v>0</v>
      </c>
      <c r="Y98" s="12"/>
      <c r="Z98" s="13"/>
      <c r="AA98" s="11">
        <f t="shared" si="78"/>
        <v>0</v>
      </c>
      <c r="AB98" s="12"/>
      <c r="AC98" s="13"/>
      <c r="AD98" s="11">
        <f t="shared" si="79"/>
        <v>0</v>
      </c>
      <c r="AE98" s="12"/>
      <c r="AF98" s="13"/>
      <c r="AG98" s="11">
        <f t="shared" si="80"/>
        <v>0</v>
      </c>
      <c r="AH98" s="12"/>
      <c r="AI98" s="3"/>
      <c r="AJ98" s="154">
        <f>SUM(I95:I103,L95:L103,O95:O103,R95:R103,U95:U103,X95:X103,AA95:AA103,AD95:AD103,AA95:AA103,AG95:AG103)</f>
        <v>-13350</v>
      </c>
    </row>
    <row r="99" spans="1:36" ht="15" hidden="1" customHeight="1">
      <c r="A99" s="529"/>
      <c r="B99" s="515"/>
      <c r="C99" s="518"/>
      <c r="D99" s="539"/>
      <c r="E99" s="523"/>
      <c r="F99" s="525"/>
      <c r="G99" s="87" t="s">
        <v>33</v>
      </c>
      <c r="H99" s="13"/>
      <c r="I99" s="11">
        <f t="shared" si="72"/>
        <v>0</v>
      </c>
      <c r="J99" s="12"/>
      <c r="K99" s="13"/>
      <c r="L99" s="11">
        <f t="shared" si="73"/>
        <v>0</v>
      </c>
      <c r="M99" s="12"/>
      <c r="N99" s="13"/>
      <c r="O99" s="11">
        <f t="shared" si="74"/>
        <v>0</v>
      </c>
      <c r="P99" s="12"/>
      <c r="Q99" s="13"/>
      <c r="R99" s="11">
        <f t="shared" si="75"/>
        <v>0</v>
      </c>
      <c r="S99" s="12"/>
      <c r="T99" s="13"/>
      <c r="U99" s="11">
        <f t="shared" si="76"/>
        <v>0</v>
      </c>
      <c r="V99" s="12"/>
      <c r="W99" s="13"/>
      <c r="X99" s="11">
        <f t="shared" si="77"/>
        <v>0</v>
      </c>
      <c r="Y99" s="12"/>
      <c r="Z99" s="13"/>
      <c r="AA99" s="11">
        <f t="shared" si="78"/>
        <v>0</v>
      </c>
      <c r="AB99" s="12"/>
      <c r="AC99" s="13"/>
      <c r="AD99" s="11">
        <f t="shared" si="79"/>
        <v>0</v>
      </c>
      <c r="AE99" s="12"/>
      <c r="AF99" s="13"/>
      <c r="AG99" s="11">
        <f t="shared" si="80"/>
        <v>0</v>
      </c>
      <c r="AH99" s="12"/>
      <c r="AI99" s="3"/>
      <c r="AJ99" s="76" t="s">
        <v>36</v>
      </c>
    </row>
    <row r="100" spans="1:36" hidden="1">
      <c r="A100" s="529"/>
      <c r="B100" s="515"/>
      <c r="C100" s="518"/>
      <c r="D100" s="539"/>
      <c r="E100" s="523"/>
      <c r="F100" s="525"/>
      <c r="G100" s="87" t="s">
        <v>34</v>
      </c>
      <c r="H100" s="13">
        <v>297122</v>
      </c>
      <c r="I100" s="11">
        <f t="shared" si="72"/>
        <v>0</v>
      </c>
      <c r="J100" s="12">
        <v>297122</v>
      </c>
      <c r="K100" s="13"/>
      <c r="L100" s="11">
        <f t="shared" si="73"/>
        <v>0</v>
      </c>
      <c r="M100" s="12"/>
      <c r="N100" s="13"/>
      <c r="O100" s="11">
        <f t="shared" si="74"/>
        <v>0</v>
      </c>
      <c r="P100" s="12"/>
      <c r="Q100" s="13">
        <v>117000</v>
      </c>
      <c r="R100" s="11">
        <f t="shared" si="75"/>
        <v>-13350</v>
      </c>
      <c r="S100" s="12">
        <v>130350</v>
      </c>
      <c r="T100" s="13"/>
      <c r="U100" s="11">
        <f t="shared" si="76"/>
        <v>0</v>
      </c>
      <c r="V100" s="12"/>
      <c r="W100" s="13"/>
      <c r="X100" s="11">
        <f t="shared" si="77"/>
        <v>0</v>
      </c>
      <c r="Y100" s="12"/>
      <c r="Z100" s="13"/>
      <c r="AA100" s="11">
        <f t="shared" si="78"/>
        <v>0</v>
      </c>
      <c r="AB100" s="12"/>
      <c r="AC100" s="13"/>
      <c r="AD100" s="11">
        <f t="shared" si="79"/>
        <v>0</v>
      </c>
      <c r="AE100" s="12"/>
      <c r="AF100" s="13"/>
      <c r="AG100" s="11">
        <f t="shared" si="80"/>
        <v>0</v>
      </c>
      <c r="AH100" s="12"/>
      <c r="AI100" s="3"/>
      <c r="AJ100" s="154">
        <f>SUM(J95:J103,M95:M103,P95:P103,S95:S103,V95:V103,Y95:Y103,AB95:AB103,AE95:AE103,AH95:AH103)</f>
        <v>427472</v>
      </c>
    </row>
    <row r="101" spans="1:36" hidden="1">
      <c r="A101" s="529"/>
      <c r="B101" s="515"/>
      <c r="C101" s="518"/>
      <c r="D101" s="539"/>
      <c r="E101" s="523"/>
      <c r="F101" s="525"/>
      <c r="G101" s="87" t="s">
        <v>35</v>
      </c>
      <c r="H101" s="13"/>
      <c r="I101" s="11">
        <f t="shared" si="72"/>
        <v>0</v>
      </c>
      <c r="J101" s="12"/>
      <c r="K101" s="13"/>
      <c r="L101" s="11">
        <f t="shared" si="73"/>
        <v>0</v>
      </c>
      <c r="M101" s="12"/>
      <c r="N101" s="13"/>
      <c r="O101" s="11">
        <f t="shared" si="74"/>
        <v>0</v>
      </c>
      <c r="P101" s="12"/>
      <c r="Q101" s="13"/>
      <c r="R101" s="11">
        <f t="shared" si="75"/>
        <v>0</v>
      </c>
      <c r="S101" s="12"/>
      <c r="T101" s="13"/>
      <c r="U101" s="11">
        <f t="shared" si="76"/>
        <v>0</v>
      </c>
      <c r="V101" s="12"/>
      <c r="W101" s="13"/>
      <c r="X101" s="11">
        <f t="shared" si="77"/>
        <v>0</v>
      </c>
      <c r="Y101" s="12"/>
      <c r="Z101" s="13"/>
      <c r="AA101" s="11">
        <f t="shared" si="78"/>
        <v>0</v>
      </c>
      <c r="AB101" s="12"/>
      <c r="AC101" s="13"/>
      <c r="AD101" s="11">
        <f t="shared" si="79"/>
        <v>0</v>
      </c>
      <c r="AE101" s="12"/>
      <c r="AF101" s="13"/>
      <c r="AG101" s="11">
        <f t="shared" si="80"/>
        <v>0</v>
      </c>
      <c r="AH101" s="12"/>
      <c r="AI101" s="3"/>
      <c r="AJ101" s="76" t="s">
        <v>40</v>
      </c>
    </row>
    <row r="102" spans="1:36" hidden="1">
      <c r="A102" s="529"/>
      <c r="B102" s="515"/>
      <c r="C102" s="518"/>
      <c r="D102" s="539"/>
      <c r="E102" s="523"/>
      <c r="F102" s="525"/>
      <c r="G102" s="87" t="s">
        <v>37</v>
      </c>
      <c r="H102" s="13"/>
      <c r="I102" s="11">
        <f t="shared" si="72"/>
        <v>0</v>
      </c>
      <c r="J102" s="12"/>
      <c r="K102" s="13"/>
      <c r="L102" s="11">
        <f t="shared" si="73"/>
        <v>0</v>
      </c>
      <c r="M102" s="12"/>
      <c r="N102" s="13"/>
      <c r="O102" s="11">
        <f t="shared" si="74"/>
        <v>0</v>
      </c>
      <c r="P102" s="12"/>
      <c r="Q102" s="13"/>
      <c r="R102" s="11">
        <f t="shared" si="75"/>
        <v>0</v>
      </c>
      <c r="S102" s="12"/>
      <c r="T102" s="13"/>
      <c r="U102" s="11">
        <f t="shared" si="76"/>
        <v>0</v>
      </c>
      <c r="V102" s="12"/>
      <c r="W102" s="13"/>
      <c r="X102" s="11">
        <f t="shared" si="77"/>
        <v>0</v>
      </c>
      <c r="Y102" s="12"/>
      <c r="Z102" s="13"/>
      <c r="AA102" s="11">
        <f t="shared" si="78"/>
        <v>0</v>
      </c>
      <c r="AB102" s="12"/>
      <c r="AC102" s="13"/>
      <c r="AD102" s="11">
        <f t="shared" si="79"/>
        <v>0</v>
      </c>
      <c r="AE102" s="12"/>
      <c r="AF102" s="13"/>
      <c r="AG102" s="11">
        <f t="shared" si="80"/>
        <v>0</v>
      </c>
      <c r="AH102" s="12"/>
      <c r="AI102" s="3"/>
      <c r="AJ102" s="155">
        <f>AJ100/AJ96</f>
        <v>1.0322368770555537</v>
      </c>
    </row>
    <row r="103" spans="1:36" ht="15" hidden="1" customHeight="1" thickBot="1">
      <c r="A103" s="533"/>
      <c r="B103" s="516"/>
      <c r="C103" s="519"/>
      <c r="D103" s="543"/>
      <c r="E103" s="524"/>
      <c r="F103" s="526"/>
      <c r="G103" s="88" t="s">
        <v>38</v>
      </c>
      <c r="H103" s="15"/>
      <c r="I103" s="16">
        <f t="shared" si="72"/>
        <v>0</v>
      </c>
      <c r="J103" s="17"/>
      <c r="K103" s="15"/>
      <c r="L103" s="16">
        <f t="shared" si="73"/>
        <v>0</v>
      </c>
      <c r="M103" s="17"/>
      <c r="N103" s="15"/>
      <c r="O103" s="16">
        <f t="shared" si="74"/>
        <v>0</v>
      </c>
      <c r="P103" s="17"/>
      <c r="Q103" s="15"/>
      <c r="R103" s="16">
        <f t="shared" si="75"/>
        <v>0</v>
      </c>
      <c r="S103" s="17"/>
      <c r="T103" s="15"/>
      <c r="U103" s="16">
        <f t="shared" si="76"/>
        <v>0</v>
      </c>
      <c r="V103" s="17"/>
      <c r="W103" s="15"/>
      <c r="X103" s="16">
        <f t="shared" si="77"/>
        <v>0</v>
      </c>
      <c r="Y103" s="17"/>
      <c r="Z103" s="15"/>
      <c r="AA103" s="16">
        <f t="shared" si="78"/>
        <v>0</v>
      </c>
      <c r="AB103" s="17"/>
      <c r="AC103" s="15"/>
      <c r="AD103" s="16">
        <f t="shared" si="79"/>
        <v>0</v>
      </c>
      <c r="AE103" s="17"/>
      <c r="AF103" s="15"/>
      <c r="AG103" s="16">
        <f t="shared" si="80"/>
        <v>0</v>
      </c>
      <c r="AH103" s="17"/>
      <c r="AI103" s="8"/>
      <c r="AJ103" s="164"/>
    </row>
    <row r="104" spans="1:36" ht="15" customHeight="1">
      <c r="A104" s="531" t="s">
        <v>17</v>
      </c>
      <c r="B104" s="499" t="s">
        <v>13</v>
      </c>
      <c r="C104" s="303" t="s">
        <v>14</v>
      </c>
      <c r="D104" s="303" t="s">
        <v>157</v>
      </c>
      <c r="E104" s="502" t="s">
        <v>16</v>
      </c>
      <c r="F104" s="293" t="s">
        <v>17</v>
      </c>
      <c r="G104" s="304" t="s">
        <v>18</v>
      </c>
      <c r="H104" s="312" t="s">
        <v>19</v>
      </c>
      <c r="I104" s="293" t="s">
        <v>20</v>
      </c>
      <c r="J104" s="294" t="s">
        <v>21</v>
      </c>
      <c r="K104" s="312" t="s">
        <v>19</v>
      </c>
      <c r="L104" s="293" t="s">
        <v>20</v>
      </c>
      <c r="M104" s="294" t="s">
        <v>21</v>
      </c>
      <c r="N104" s="312" t="s">
        <v>19</v>
      </c>
      <c r="O104" s="293" t="s">
        <v>20</v>
      </c>
      <c r="P104" s="294" t="s">
        <v>21</v>
      </c>
      <c r="Q104" s="312" t="s">
        <v>19</v>
      </c>
      <c r="R104" s="293" t="s">
        <v>20</v>
      </c>
      <c r="S104" s="294" t="s">
        <v>21</v>
      </c>
      <c r="T104" s="312" t="s">
        <v>19</v>
      </c>
      <c r="U104" s="293" t="s">
        <v>20</v>
      </c>
      <c r="V104" s="294" t="s">
        <v>21</v>
      </c>
      <c r="W104" s="312" t="s">
        <v>19</v>
      </c>
      <c r="X104" s="293" t="s">
        <v>20</v>
      </c>
      <c r="Y104" s="294" t="s">
        <v>21</v>
      </c>
      <c r="Z104" s="312" t="s">
        <v>19</v>
      </c>
      <c r="AA104" s="293" t="s">
        <v>20</v>
      </c>
      <c r="AB104" s="294" t="s">
        <v>21</v>
      </c>
      <c r="AC104" s="312" t="s">
        <v>19</v>
      </c>
      <c r="AD104" s="293" t="s">
        <v>20</v>
      </c>
      <c r="AE104" s="294" t="s">
        <v>21</v>
      </c>
      <c r="AF104" s="312" t="s">
        <v>19</v>
      </c>
      <c r="AG104" s="293" t="s">
        <v>20</v>
      </c>
      <c r="AH104" s="294" t="s">
        <v>21</v>
      </c>
      <c r="AI104" s="316" t="s">
        <v>19</v>
      </c>
      <c r="AJ104" s="282" t="s">
        <v>22</v>
      </c>
    </row>
    <row r="105" spans="1:36" ht="15" customHeight="1">
      <c r="A105" s="532"/>
      <c r="B105" s="500"/>
      <c r="C105" s="501"/>
      <c r="D105" s="501"/>
      <c r="E105" s="503"/>
      <c r="F105" s="504"/>
      <c r="G105" s="527"/>
      <c r="H105" s="509"/>
      <c r="I105" s="504"/>
      <c r="J105" s="508"/>
      <c r="K105" s="509"/>
      <c r="L105" s="504"/>
      <c r="M105" s="508"/>
      <c r="N105" s="509"/>
      <c r="O105" s="504"/>
      <c r="P105" s="508"/>
      <c r="Q105" s="509"/>
      <c r="R105" s="504"/>
      <c r="S105" s="508"/>
      <c r="T105" s="509"/>
      <c r="U105" s="504"/>
      <c r="V105" s="508"/>
      <c r="W105" s="509"/>
      <c r="X105" s="504"/>
      <c r="Y105" s="508"/>
      <c r="Z105" s="509"/>
      <c r="AA105" s="504"/>
      <c r="AB105" s="508"/>
      <c r="AC105" s="509"/>
      <c r="AD105" s="504"/>
      <c r="AE105" s="508"/>
      <c r="AF105" s="509"/>
      <c r="AG105" s="504"/>
      <c r="AH105" s="508"/>
      <c r="AI105" s="544"/>
      <c r="AJ105" s="535"/>
    </row>
    <row r="106" spans="1:36" ht="15" customHeight="1">
      <c r="A106" s="528" t="s">
        <v>208</v>
      </c>
      <c r="B106" s="514" t="s">
        <v>436</v>
      </c>
      <c r="C106" s="517">
        <v>2539</v>
      </c>
      <c r="D106" s="545" t="s">
        <v>437</v>
      </c>
      <c r="E106" s="322" t="s">
        <v>438</v>
      </c>
      <c r="F106" s="296" t="s">
        <v>439</v>
      </c>
      <c r="G106" s="85" t="s">
        <v>27</v>
      </c>
      <c r="H106" s="13"/>
      <c r="I106" s="9">
        <f t="shared" ref="I106:I114" si="81">H106-J106</f>
        <v>0</v>
      </c>
      <c r="J106" s="10"/>
      <c r="K106" s="13"/>
      <c r="L106" s="9">
        <f t="shared" ref="L106:L114" si="82">K106-M106</f>
        <v>0</v>
      </c>
      <c r="M106" s="10"/>
      <c r="N106" s="13"/>
      <c r="O106" s="9">
        <f t="shared" ref="O106:O114" si="83">N106-P106</f>
        <v>0</v>
      </c>
      <c r="P106" s="10"/>
      <c r="Q106" s="13"/>
      <c r="R106" s="9">
        <f t="shared" ref="R106:R114" si="84">Q106-S106</f>
        <v>0</v>
      </c>
      <c r="S106" s="10"/>
      <c r="T106" s="13"/>
      <c r="U106" s="9">
        <f t="shared" ref="U106:U114" si="85">T106-V106</f>
        <v>0</v>
      </c>
      <c r="V106" s="10"/>
      <c r="W106" s="13"/>
      <c r="X106" s="9">
        <f t="shared" ref="X106:X114" si="86">W106-Y106</f>
        <v>0</v>
      </c>
      <c r="Y106" s="10"/>
      <c r="Z106" s="13"/>
      <c r="AA106" s="9">
        <f t="shared" ref="AA106:AA114" si="87">Z106-AB106</f>
        <v>0</v>
      </c>
      <c r="AB106" s="10"/>
      <c r="AC106" s="13"/>
      <c r="AD106" s="9">
        <f t="shared" ref="AD106:AD114" si="88">AC106-AE106</f>
        <v>0</v>
      </c>
      <c r="AE106" s="10"/>
      <c r="AF106" s="13"/>
      <c r="AG106" s="9">
        <f t="shared" ref="AG106:AG114" si="89">AF106-AH106</f>
        <v>0</v>
      </c>
      <c r="AH106" s="10"/>
      <c r="AI106" s="22"/>
      <c r="AJ106" s="75" t="s">
        <v>28</v>
      </c>
    </row>
    <row r="107" spans="1:36">
      <c r="A107" s="529"/>
      <c r="B107" s="515"/>
      <c r="C107" s="518"/>
      <c r="D107" s="546"/>
      <c r="E107" s="523"/>
      <c r="F107" s="525"/>
      <c r="G107" s="87" t="s">
        <v>29</v>
      </c>
      <c r="H107" s="13"/>
      <c r="I107" s="11">
        <f t="shared" si="81"/>
        <v>0</v>
      </c>
      <c r="J107" s="12"/>
      <c r="K107" s="13"/>
      <c r="L107" s="11">
        <f t="shared" si="82"/>
        <v>0</v>
      </c>
      <c r="M107" s="12"/>
      <c r="N107" s="13"/>
      <c r="O107" s="11">
        <f t="shared" si="83"/>
        <v>0</v>
      </c>
      <c r="P107" s="12"/>
      <c r="Q107" s="13"/>
      <c r="R107" s="11">
        <f t="shared" si="84"/>
        <v>0</v>
      </c>
      <c r="S107" s="12"/>
      <c r="T107" s="13"/>
      <c r="U107" s="11">
        <f t="shared" si="85"/>
        <v>0</v>
      </c>
      <c r="V107" s="12"/>
      <c r="W107" s="13"/>
      <c r="X107" s="11">
        <f t="shared" si="86"/>
        <v>0</v>
      </c>
      <c r="Y107" s="12"/>
      <c r="Z107" s="13"/>
      <c r="AA107" s="11">
        <f t="shared" si="87"/>
        <v>0</v>
      </c>
      <c r="AB107" s="12"/>
      <c r="AC107" s="13"/>
      <c r="AD107" s="11">
        <f t="shared" si="88"/>
        <v>0</v>
      </c>
      <c r="AE107" s="12"/>
      <c r="AF107" s="13"/>
      <c r="AG107" s="11">
        <f t="shared" si="89"/>
        <v>0</v>
      </c>
      <c r="AH107" s="12"/>
      <c r="AI107" s="3"/>
      <c r="AJ107" s="154">
        <f>SUM(H106:H114,K106:K114,N106:N114,Q106:Q114,T106:T114,W106:W114,Z106:Z114,AC106:AC114,AF106:AF114)</f>
        <v>1999277</v>
      </c>
    </row>
    <row r="108" spans="1:36">
      <c r="A108" s="529"/>
      <c r="B108" s="515"/>
      <c r="C108" s="518"/>
      <c r="D108" s="546"/>
      <c r="E108" s="523"/>
      <c r="F108" s="525"/>
      <c r="G108" s="87" t="s">
        <v>30</v>
      </c>
      <c r="H108" s="13"/>
      <c r="I108" s="11">
        <f t="shared" si="81"/>
        <v>0</v>
      </c>
      <c r="J108" s="12"/>
      <c r="K108" s="13"/>
      <c r="L108" s="11">
        <f t="shared" si="82"/>
        <v>0</v>
      </c>
      <c r="M108" s="12"/>
      <c r="N108" s="13"/>
      <c r="O108" s="11">
        <f t="shared" si="83"/>
        <v>0</v>
      </c>
      <c r="P108" s="12"/>
      <c r="Q108" s="13"/>
      <c r="R108" s="11">
        <f t="shared" si="84"/>
        <v>0</v>
      </c>
      <c r="S108" s="12"/>
      <c r="T108" s="13">
        <v>150000</v>
      </c>
      <c r="U108" s="11">
        <f t="shared" si="85"/>
        <v>150000</v>
      </c>
      <c r="V108" s="12"/>
      <c r="W108" s="13"/>
      <c r="X108" s="11">
        <f t="shared" si="86"/>
        <v>0</v>
      </c>
      <c r="Y108" s="12"/>
      <c r="Z108" s="13"/>
      <c r="AA108" s="11">
        <f t="shared" si="87"/>
        <v>0</v>
      </c>
      <c r="AB108" s="12"/>
      <c r="AC108" s="13"/>
      <c r="AD108" s="11">
        <f t="shared" si="88"/>
        <v>0</v>
      </c>
      <c r="AE108" s="12"/>
      <c r="AF108" s="13"/>
      <c r="AG108" s="11">
        <f t="shared" si="89"/>
        <v>0</v>
      </c>
      <c r="AH108" s="12"/>
      <c r="AI108" s="3"/>
      <c r="AJ108" s="76" t="s">
        <v>32</v>
      </c>
    </row>
    <row r="109" spans="1:36">
      <c r="A109" s="529"/>
      <c r="B109" s="515"/>
      <c r="C109" s="518"/>
      <c r="D109" s="546"/>
      <c r="E109" s="523"/>
      <c r="F109" s="525"/>
      <c r="G109" s="87" t="s">
        <v>31</v>
      </c>
      <c r="H109" s="13"/>
      <c r="I109" s="11">
        <f t="shared" si="81"/>
        <v>0</v>
      </c>
      <c r="J109" s="12"/>
      <c r="K109" s="13"/>
      <c r="L109" s="11">
        <f t="shared" si="82"/>
        <v>0</v>
      </c>
      <c r="M109" s="12"/>
      <c r="N109" s="13"/>
      <c r="O109" s="11">
        <f t="shared" si="83"/>
        <v>0</v>
      </c>
      <c r="P109" s="12"/>
      <c r="Q109" s="13"/>
      <c r="R109" s="11">
        <f t="shared" si="84"/>
        <v>0</v>
      </c>
      <c r="S109" s="12"/>
      <c r="T109" s="13"/>
      <c r="U109" s="11">
        <f t="shared" si="85"/>
        <v>0</v>
      </c>
      <c r="V109" s="12"/>
      <c r="W109" s="13"/>
      <c r="X109" s="11">
        <f t="shared" si="86"/>
        <v>0</v>
      </c>
      <c r="Y109" s="12"/>
      <c r="Z109" s="13"/>
      <c r="AA109" s="11">
        <f t="shared" si="87"/>
        <v>0</v>
      </c>
      <c r="AB109" s="12"/>
      <c r="AC109" s="13"/>
      <c r="AD109" s="11">
        <f t="shared" si="88"/>
        <v>0</v>
      </c>
      <c r="AE109" s="12"/>
      <c r="AF109" s="13"/>
      <c r="AG109" s="11">
        <f t="shared" si="89"/>
        <v>0</v>
      </c>
      <c r="AH109" s="12"/>
      <c r="AI109" s="3"/>
      <c r="AJ109" s="154">
        <f>SUM(I106:I114,L106:L114,O106:O114,R106:R114,U106:U114,X106:X114,AA106:AA114,AD106:AD114,AA106:AA114,AG106:AG114)</f>
        <v>1999277</v>
      </c>
    </row>
    <row r="110" spans="1:36">
      <c r="A110" s="529"/>
      <c r="B110" s="515"/>
      <c r="C110" s="518"/>
      <c r="D110" s="546"/>
      <c r="E110" s="523"/>
      <c r="F110" s="525"/>
      <c r="G110" s="87" t="s">
        <v>33</v>
      </c>
      <c r="H110" s="13"/>
      <c r="I110" s="11">
        <f t="shared" si="81"/>
        <v>0</v>
      </c>
      <c r="J110" s="12"/>
      <c r="K110" s="13"/>
      <c r="L110" s="11">
        <f t="shared" si="82"/>
        <v>0</v>
      </c>
      <c r="M110" s="12"/>
      <c r="N110" s="13"/>
      <c r="O110" s="11">
        <f t="shared" si="83"/>
        <v>0</v>
      </c>
      <c r="P110" s="12"/>
      <c r="Q110" s="13"/>
      <c r="R110" s="11">
        <f t="shared" si="84"/>
        <v>0</v>
      </c>
      <c r="S110" s="12"/>
      <c r="T110" s="13"/>
      <c r="U110" s="11">
        <f t="shared" si="85"/>
        <v>0</v>
      </c>
      <c r="V110" s="12"/>
      <c r="W110" s="13"/>
      <c r="X110" s="11">
        <f t="shared" si="86"/>
        <v>0</v>
      </c>
      <c r="Y110" s="12"/>
      <c r="Z110" s="13"/>
      <c r="AA110" s="11">
        <f t="shared" si="87"/>
        <v>0</v>
      </c>
      <c r="AB110" s="12"/>
      <c r="AC110" s="13"/>
      <c r="AD110" s="11">
        <f t="shared" si="88"/>
        <v>0</v>
      </c>
      <c r="AE110" s="12"/>
      <c r="AF110" s="13"/>
      <c r="AG110" s="11">
        <f t="shared" si="89"/>
        <v>0</v>
      </c>
      <c r="AH110" s="12"/>
      <c r="AI110" s="3"/>
      <c r="AJ110" s="76" t="s">
        <v>36</v>
      </c>
    </row>
    <row r="111" spans="1:36">
      <c r="A111" s="529"/>
      <c r="B111" s="515"/>
      <c r="C111" s="518"/>
      <c r="D111" s="546"/>
      <c r="E111" s="523"/>
      <c r="F111" s="525"/>
      <c r="G111" s="87" t="s">
        <v>34</v>
      </c>
      <c r="H111" s="13"/>
      <c r="I111" s="11">
        <f t="shared" si="81"/>
        <v>0</v>
      </c>
      <c r="J111" s="12"/>
      <c r="K111" s="13"/>
      <c r="L111" s="11">
        <f t="shared" si="82"/>
        <v>0</v>
      </c>
      <c r="M111" s="12"/>
      <c r="N111" s="13"/>
      <c r="O111" s="11">
        <f t="shared" si="83"/>
        <v>0</v>
      </c>
      <c r="P111" s="12"/>
      <c r="Q111" s="13"/>
      <c r="R111" s="11">
        <f t="shared" si="84"/>
        <v>0</v>
      </c>
      <c r="S111" s="12"/>
      <c r="T111" s="13"/>
      <c r="U111" s="11">
        <f t="shared" si="85"/>
        <v>0</v>
      </c>
      <c r="V111" s="12"/>
      <c r="W111" s="13">
        <v>1849277</v>
      </c>
      <c r="X111" s="11">
        <f t="shared" si="86"/>
        <v>1849277</v>
      </c>
      <c r="Y111" s="12"/>
      <c r="Z111" s="13"/>
      <c r="AA111" s="11">
        <f t="shared" si="87"/>
        <v>0</v>
      </c>
      <c r="AB111" s="12"/>
      <c r="AC111" s="13"/>
      <c r="AD111" s="11">
        <f t="shared" si="88"/>
        <v>0</v>
      </c>
      <c r="AE111" s="12"/>
      <c r="AF111" s="13"/>
      <c r="AG111" s="11">
        <f t="shared" si="89"/>
        <v>0</v>
      </c>
      <c r="AH111" s="12"/>
      <c r="AI111" s="3"/>
      <c r="AJ111" s="154">
        <f>SUM(J106:J114,M106:M114,P106:P114,S106:S114,V106:V114,Y106:Y114,AB106:AB114,AE106:AE114,AH106:AH114)</f>
        <v>0</v>
      </c>
    </row>
    <row r="112" spans="1:36">
      <c r="A112" s="529"/>
      <c r="B112" s="515"/>
      <c r="C112" s="518"/>
      <c r="D112" s="546"/>
      <c r="E112" s="523"/>
      <c r="F112" s="525"/>
      <c r="G112" s="87" t="s">
        <v>35</v>
      </c>
      <c r="H112" s="13"/>
      <c r="I112" s="11">
        <f t="shared" si="81"/>
        <v>0</v>
      </c>
      <c r="J112" s="12"/>
      <c r="K112" s="13"/>
      <c r="L112" s="11">
        <f t="shared" si="82"/>
        <v>0</v>
      </c>
      <c r="M112" s="12"/>
      <c r="N112" s="13"/>
      <c r="O112" s="11">
        <f t="shared" si="83"/>
        <v>0</v>
      </c>
      <c r="P112" s="12"/>
      <c r="Q112" s="13"/>
      <c r="R112" s="11">
        <f t="shared" si="84"/>
        <v>0</v>
      </c>
      <c r="S112" s="12"/>
      <c r="T112" s="13"/>
      <c r="U112" s="11">
        <f t="shared" si="85"/>
        <v>0</v>
      </c>
      <c r="V112" s="12"/>
      <c r="W112" s="13"/>
      <c r="X112" s="11">
        <f t="shared" si="86"/>
        <v>0</v>
      </c>
      <c r="Y112" s="12"/>
      <c r="Z112" s="13"/>
      <c r="AA112" s="11">
        <f t="shared" si="87"/>
        <v>0</v>
      </c>
      <c r="AB112" s="12"/>
      <c r="AC112" s="13"/>
      <c r="AD112" s="11">
        <f t="shared" si="88"/>
        <v>0</v>
      </c>
      <c r="AE112" s="12"/>
      <c r="AF112" s="13"/>
      <c r="AG112" s="11">
        <f t="shared" si="89"/>
        <v>0</v>
      </c>
      <c r="AH112" s="12"/>
      <c r="AI112" s="3"/>
      <c r="AJ112" s="76" t="s">
        <v>40</v>
      </c>
    </row>
    <row r="113" spans="1:36">
      <c r="A113" s="529"/>
      <c r="B113" s="515"/>
      <c r="C113" s="518"/>
      <c r="D113" s="546"/>
      <c r="E113" s="523"/>
      <c r="F113" s="525"/>
      <c r="G113" s="87" t="s">
        <v>37</v>
      </c>
      <c r="H113" s="13"/>
      <c r="I113" s="11">
        <f t="shared" si="81"/>
        <v>0</v>
      </c>
      <c r="J113" s="12"/>
      <c r="K113" s="13"/>
      <c r="L113" s="11">
        <f t="shared" si="82"/>
        <v>0</v>
      </c>
      <c r="M113" s="12"/>
      <c r="N113" s="13"/>
      <c r="O113" s="11">
        <f t="shared" si="83"/>
        <v>0</v>
      </c>
      <c r="P113" s="12"/>
      <c r="Q113" s="13"/>
      <c r="R113" s="11">
        <f t="shared" si="84"/>
        <v>0</v>
      </c>
      <c r="S113" s="12"/>
      <c r="T113" s="13"/>
      <c r="U113" s="11">
        <f t="shared" si="85"/>
        <v>0</v>
      </c>
      <c r="V113" s="12"/>
      <c r="W113" s="13"/>
      <c r="X113" s="11">
        <f t="shared" si="86"/>
        <v>0</v>
      </c>
      <c r="Y113" s="12"/>
      <c r="Z113" s="13"/>
      <c r="AA113" s="11">
        <f t="shared" si="87"/>
        <v>0</v>
      </c>
      <c r="AB113" s="12"/>
      <c r="AC113" s="13"/>
      <c r="AD113" s="11">
        <f t="shared" si="88"/>
        <v>0</v>
      </c>
      <c r="AE113" s="12"/>
      <c r="AF113" s="13"/>
      <c r="AG113" s="11">
        <f t="shared" si="89"/>
        <v>0</v>
      </c>
      <c r="AH113" s="12"/>
      <c r="AI113" s="3"/>
      <c r="AJ113" s="155">
        <f>AJ111/AJ107</f>
        <v>0</v>
      </c>
    </row>
    <row r="114" spans="1:36" ht="15.75" thickBot="1">
      <c r="A114" s="533"/>
      <c r="B114" s="516"/>
      <c r="C114" s="519"/>
      <c r="D114" s="547"/>
      <c r="E114" s="524"/>
      <c r="F114" s="526"/>
      <c r="G114" s="88" t="s">
        <v>38</v>
      </c>
      <c r="H114" s="15"/>
      <c r="I114" s="16">
        <f t="shared" si="81"/>
        <v>0</v>
      </c>
      <c r="J114" s="17"/>
      <c r="K114" s="15"/>
      <c r="L114" s="16">
        <f t="shared" si="82"/>
        <v>0</v>
      </c>
      <c r="M114" s="17"/>
      <c r="N114" s="15"/>
      <c r="O114" s="16">
        <f t="shared" si="83"/>
        <v>0</v>
      </c>
      <c r="P114" s="17"/>
      <c r="Q114" s="15"/>
      <c r="R114" s="16">
        <f t="shared" si="84"/>
        <v>0</v>
      </c>
      <c r="S114" s="17"/>
      <c r="T114" s="15"/>
      <c r="U114" s="16">
        <f t="shared" si="85"/>
        <v>0</v>
      </c>
      <c r="V114" s="17"/>
      <c r="W114" s="15"/>
      <c r="X114" s="16">
        <f t="shared" si="86"/>
        <v>0</v>
      </c>
      <c r="Y114" s="17"/>
      <c r="Z114" s="15"/>
      <c r="AA114" s="16">
        <f t="shared" si="87"/>
        <v>0</v>
      </c>
      <c r="AB114" s="17"/>
      <c r="AC114" s="15"/>
      <c r="AD114" s="16">
        <f t="shared" si="88"/>
        <v>0</v>
      </c>
      <c r="AE114" s="17"/>
      <c r="AF114" s="15"/>
      <c r="AG114" s="16">
        <f t="shared" si="89"/>
        <v>0</v>
      </c>
      <c r="AH114" s="17"/>
      <c r="AI114" s="8"/>
      <c r="AJ114" s="164"/>
    </row>
    <row r="115" spans="1:36" ht="15" customHeight="1">
      <c r="A115" s="531" t="s">
        <v>17</v>
      </c>
      <c r="B115" s="499" t="s">
        <v>13</v>
      </c>
      <c r="C115" s="303" t="s">
        <v>14</v>
      </c>
      <c r="D115" s="303" t="s">
        <v>157</v>
      </c>
      <c r="E115" s="502" t="s">
        <v>16</v>
      </c>
      <c r="F115" s="293" t="s">
        <v>17</v>
      </c>
      <c r="G115" s="304" t="s">
        <v>18</v>
      </c>
      <c r="H115" s="312" t="s">
        <v>19</v>
      </c>
      <c r="I115" s="293" t="s">
        <v>20</v>
      </c>
      <c r="J115" s="294" t="s">
        <v>21</v>
      </c>
      <c r="K115" s="312" t="s">
        <v>19</v>
      </c>
      <c r="L115" s="293" t="s">
        <v>20</v>
      </c>
      <c r="M115" s="294" t="s">
        <v>21</v>
      </c>
      <c r="N115" s="312" t="s">
        <v>19</v>
      </c>
      <c r="O115" s="293" t="s">
        <v>20</v>
      </c>
      <c r="P115" s="294" t="s">
        <v>21</v>
      </c>
      <c r="Q115" s="312" t="s">
        <v>19</v>
      </c>
      <c r="R115" s="293" t="s">
        <v>20</v>
      </c>
      <c r="S115" s="294" t="s">
        <v>21</v>
      </c>
      <c r="T115" s="312" t="s">
        <v>19</v>
      </c>
      <c r="U115" s="293" t="s">
        <v>20</v>
      </c>
      <c r="V115" s="294" t="s">
        <v>21</v>
      </c>
      <c r="W115" s="312" t="s">
        <v>19</v>
      </c>
      <c r="X115" s="293" t="s">
        <v>20</v>
      </c>
      <c r="Y115" s="294" t="s">
        <v>21</v>
      </c>
      <c r="Z115" s="312" t="s">
        <v>19</v>
      </c>
      <c r="AA115" s="293" t="s">
        <v>20</v>
      </c>
      <c r="AB115" s="294" t="s">
        <v>21</v>
      </c>
      <c r="AC115" s="312" t="s">
        <v>19</v>
      </c>
      <c r="AD115" s="293" t="s">
        <v>20</v>
      </c>
      <c r="AE115" s="294" t="s">
        <v>21</v>
      </c>
      <c r="AF115" s="312" t="s">
        <v>19</v>
      </c>
      <c r="AG115" s="293" t="s">
        <v>20</v>
      </c>
      <c r="AH115" s="294" t="s">
        <v>21</v>
      </c>
      <c r="AI115" s="316" t="s">
        <v>19</v>
      </c>
      <c r="AJ115" s="282" t="s">
        <v>22</v>
      </c>
    </row>
    <row r="116" spans="1:36" ht="15.75" customHeight="1">
      <c r="A116" s="532"/>
      <c r="B116" s="500"/>
      <c r="C116" s="501"/>
      <c r="D116" s="501"/>
      <c r="E116" s="503"/>
      <c r="F116" s="504"/>
      <c r="G116" s="527"/>
      <c r="H116" s="509"/>
      <c r="I116" s="504"/>
      <c r="J116" s="508"/>
      <c r="K116" s="509"/>
      <c r="L116" s="504"/>
      <c r="M116" s="508"/>
      <c r="N116" s="509"/>
      <c r="O116" s="504"/>
      <c r="P116" s="508"/>
      <c r="Q116" s="509"/>
      <c r="R116" s="504"/>
      <c r="S116" s="508"/>
      <c r="T116" s="509"/>
      <c r="U116" s="504"/>
      <c r="V116" s="508"/>
      <c r="W116" s="509"/>
      <c r="X116" s="504"/>
      <c r="Y116" s="508"/>
      <c r="Z116" s="509"/>
      <c r="AA116" s="504"/>
      <c r="AB116" s="508"/>
      <c r="AC116" s="509"/>
      <c r="AD116" s="504"/>
      <c r="AE116" s="508"/>
      <c r="AF116" s="509"/>
      <c r="AG116" s="504"/>
      <c r="AH116" s="508"/>
      <c r="AI116" s="544"/>
      <c r="AJ116" s="535"/>
    </row>
    <row r="117" spans="1:36" ht="15" customHeight="1">
      <c r="A117" s="528" t="s">
        <v>208</v>
      </c>
      <c r="B117" s="514" t="s">
        <v>440</v>
      </c>
      <c r="C117" s="517" t="s">
        <v>386</v>
      </c>
      <c r="D117" s="538" t="s">
        <v>160</v>
      </c>
      <c r="E117" s="322" t="s">
        <v>441</v>
      </c>
      <c r="F117" s="296" t="s">
        <v>208</v>
      </c>
      <c r="G117" s="85" t="s">
        <v>27</v>
      </c>
      <c r="H117" s="13"/>
      <c r="I117" s="9">
        <f t="shared" ref="I117:I125" si="90">H117-J117</f>
        <v>0</v>
      </c>
      <c r="J117" s="10"/>
      <c r="K117" s="13"/>
      <c r="L117" s="9">
        <f t="shared" ref="L117:L125" si="91">K117-M117</f>
        <v>0</v>
      </c>
      <c r="M117" s="10"/>
      <c r="N117" s="13"/>
      <c r="O117" s="9">
        <f t="shared" ref="O117:O125" si="92">N117-P117</f>
        <v>0</v>
      </c>
      <c r="P117" s="10"/>
      <c r="Q117" s="13"/>
      <c r="R117" s="9">
        <f t="shared" ref="R117:R125" si="93">Q117-S117</f>
        <v>0</v>
      </c>
      <c r="S117" s="10"/>
      <c r="T117" s="13"/>
      <c r="U117" s="9">
        <f t="shared" ref="U117:U125" si="94">T117-V117</f>
        <v>0</v>
      </c>
      <c r="V117" s="10"/>
      <c r="W117" s="13"/>
      <c r="X117" s="9">
        <f t="shared" ref="X117:X125" si="95">W117-Y117</f>
        <v>0</v>
      </c>
      <c r="Y117" s="10"/>
      <c r="Z117" s="13"/>
      <c r="AA117" s="9">
        <f t="shared" ref="AA117:AA125" si="96">Z117-AB117</f>
        <v>0</v>
      </c>
      <c r="AB117" s="10"/>
      <c r="AC117" s="13"/>
      <c r="AD117" s="9">
        <f t="shared" ref="AD117:AD125" si="97">AC117-AE117</f>
        <v>0</v>
      </c>
      <c r="AE117" s="10"/>
      <c r="AF117" s="13"/>
      <c r="AG117" s="9">
        <f t="shared" ref="AG117:AG125" si="98">AF117-AH117</f>
        <v>0</v>
      </c>
      <c r="AH117" s="10"/>
      <c r="AI117" s="14"/>
      <c r="AJ117" s="75" t="s">
        <v>28</v>
      </c>
    </row>
    <row r="118" spans="1:36">
      <c r="A118" s="529"/>
      <c r="B118" s="515"/>
      <c r="C118" s="518"/>
      <c r="D118" s="539"/>
      <c r="E118" s="523"/>
      <c r="F118" s="525"/>
      <c r="G118" s="87" t="s">
        <v>29</v>
      </c>
      <c r="H118" s="13"/>
      <c r="I118" s="11">
        <f t="shared" si="90"/>
        <v>0</v>
      </c>
      <c r="J118" s="12"/>
      <c r="K118" s="13"/>
      <c r="L118" s="11">
        <f t="shared" si="91"/>
        <v>0</v>
      </c>
      <c r="M118" s="12"/>
      <c r="N118" s="13"/>
      <c r="O118" s="11">
        <f t="shared" si="92"/>
        <v>0</v>
      </c>
      <c r="P118" s="12"/>
      <c r="Q118" s="13"/>
      <c r="R118" s="11">
        <f t="shared" si="93"/>
        <v>0</v>
      </c>
      <c r="S118" s="12"/>
      <c r="T118" s="13"/>
      <c r="U118" s="11">
        <f t="shared" si="94"/>
        <v>0</v>
      </c>
      <c r="V118" s="12"/>
      <c r="W118" s="13"/>
      <c r="X118" s="11">
        <f t="shared" si="95"/>
        <v>0</v>
      </c>
      <c r="Y118" s="12"/>
      <c r="Z118" s="13"/>
      <c r="AA118" s="11">
        <f t="shared" si="96"/>
        <v>0</v>
      </c>
      <c r="AB118" s="12"/>
      <c r="AC118" s="13"/>
      <c r="AD118" s="11">
        <f t="shared" si="97"/>
        <v>0</v>
      </c>
      <c r="AE118" s="12"/>
      <c r="AF118" s="13"/>
      <c r="AG118" s="11">
        <f t="shared" si="98"/>
        <v>0</v>
      </c>
      <c r="AH118" s="12"/>
      <c r="AI118" s="14"/>
      <c r="AJ118" s="154">
        <f>SUM(H117:H125,K117:K125,N117:N125,Q117:Q125,T117:T125,W117:W125,Z117:Z125,AC117:AC125,AF117:AF125)</f>
        <v>746000</v>
      </c>
    </row>
    <row r="119" spans="1:36">
      <c r="A119" s="529"/>
      <c r="B119" s="515"/>
      <c r="C119" s="518"/>
      <c r="D119" s="539"/>
      <c r="E119" s="523"/>
      <c r="F119" s="525"/>
      <c r="G119" s="87" t="s">
        <v>30</v>
      </c>
      <c r="H119" s="13"/>
      <c r="I119" s="11">
        <f t="shared" si="90"/>
        <v>0</v>
      </c>
      <c r="J119" s="12"/>
      <c r="K119" s="13"/>
      <c r="L119" s="11">
        <f t="shared" si="91"/>
        <v>0</v>
      </c>
      <c r="M119" s="12"/>
      <c r="N119" s="13"/>
      <c r="O119" s="11">
        <f t="shared" si="92"/>
        <v>0</v>
      </c>
      <c r="P119" s="12"/>
      <c r="Q119" s="13"/>
      <c r="R119" s="11">
        <f t="shared" si="93"/>
        <v>0</v>
      </c>
      <c r="S119" s="12"/>
      <c r="T119" s="13"/>
      <c r="U119" s="11">
        <f t="shared" si="94"/>
        <v>0</v>
      </c>
      <c r="V119" s="12"/>
      <c r="W119" s="13">
        <v>135000</v>
      </c>
      <c r="X119" s="11">
        <f t="shared" si="95"/>
        <v>135000</v>
      </c>
      <c r="Y119" s="12"/>
      <c r="Z119" s="13"/>
      <c r="AA119" s="11">
        <f t="shared" si="96"/>
        <v>0</v>
      </c>
      <c r="AB119" s="12"/>
      <c r="AC119" s="13"/>
      <c r="AD119" s="11">
        <f t="shared" si="97"/>
        <v>0</v>
      </c>
      <c r="AE119" s="12"/>
      <c r="AF119" s="13"/>
      <c r="AG119" s="11">
        <f t="shared" si="98"/>
        <v>0</v>
      </c>
      <c r="AH119" s="12"/>
      <c r="AI119" s="14"/>
      <c r="AJ119" s="76" t="s">
        <v>32</v>
      </c>
    </row>
    <row r="120" spans="1:36">
      <c r="A120" s="529"/>
      <c r="B120" s="515"/>
      <c r="C120" s="518"/>
      <c r="D120" s="539"/>
      <c r="E120" s="523"/>
      <c r="F120" s="525"/>
      <c r="G120" s="87" t="s">
        <v>31</v>
      </c>
      <c r="H120" s="13"/>
      <c r="I120" s="11">
        <f t="shared" si="90"/>
        <v>0</v>
      </c>
      <c r="J120" s="12"/>
      <c r="K120" s="13"/>
      <c r="L120" s="11">
        <f t="shared" si="91"/>
        <v>0</v>
      </c>
      <c r="M120" s="12"/>
      <c r="N120" s="13"/>
      <c r="O120" s="11">
        <f t="shared" si="92"/>
        <v>0</v>
      </c>
      <c r="P120" s="12"/>
      <c r="Q120" s="13"/>
      <c r="R120" s="11">
        <f t="shared" si="93"/>
        <v>0</v>
      </c>
      <c r="S120" s="12"/>
      <c r="T120" s="13"/>
      <c r="U120" s="11">
        <f t="shared" si="94"/>
        <v>0</v>
      </c>
      <c r="V120" s="12"/>
      <c r="W120" s="13"/>
      <c r="X120" s="11">
        <f t="shared" si="95"/>
        <v>0</v>
      </c>
      <c r="Y120" s="12"/>
      <c r="Z120" s="13"/>
      <c r="AA120" s="11">
        <f t="shared" si="96"/>
        <v>0</v>
      </c>
      <c r="AB120" s="12"/>
      <c r="AC120" s="13"/>
      <c r="AD120" s="11">
        <f t="shared" si="97"/>
        <v>0</v>
      </c>
      <c r="AE120" s="12"/>
      <c r="AF120" s="13"/>
      <c r="AG120" s="11">
        <f t="shared" si="98"/>
        <v>0</v>
      </c>
      <c r="AH120" s="12"/>
      <c r="AI120" s="14"/>
      <c r="AJ120" s="154">
        <f>SUM(I117:I125,L117:L125,O117:O125,R117:R125,U117:U125,X117:X125,AA117:AA125,AD117:AD125,AA117:AA125,AG117:AG125)</f>
        <v>746000</v>
      </c>
    </row>
    <row r="121" spans="1:36">
      <c r="A121" s="529"/>
      <c r="B121" s="515"/>
      <c r="C121" s="518"/>
      <c r="D121" s="539"/>
      <c r="E121" s="523"/>
      <c r="F121" s="525"/>
      <c r="G121" s="87" t="s">
        <v>33</v>
      </c>
      <c r="H121" s="13"/>
      <c r="I121" s="11">
        <f t="shared" si="90"/>
        <v>0</v>
      </c>
      <c r="J121" s="12"/>
      <c r="K121" s="13"/>
      <c r="L121" s="11">
        <f t="shared" si="91"/>
        <v>0</v>
      </c>
      <c r="M121" s="12"/>
      <c r="N121" s="13"/>
      <c r="O121" s="11">
        <f t="shared" si="92"/>
        <v>0</v>
      </c>
      <c r="P121" s="12"/>
      <c r="Q121" s="13"/>
      <c r="R121" s="11">
        <f t="shared" si="93"/>
        <v>0</v>
      </c>
      <c r="S121" s="12"/>
      <c r="T121" s="13"/>
      <c r="U121" s="11">
        <f t="shared" si="94"/>
        <v>0</v>
      </c>
      <c r="V121" s="12"/>
      <c r="W121" s="13"/>
      <c r="X121" s="11">
        <f t="shared" si="95"/>
        <v>0</v>
      </c>
      <c r="Y121" s="12"/>
      <c r="Z121" s="13"/>
      <c r="AA121" s="11">
        <f t="shared" si="96"/>
        <v>0</v>
      </c>
      <c r="AB121" s="12"/>
      <c r="AC121" s="13"/>
      <c r="AD121" s="11">
        <f t="shared" si="97"/>
        <v>0</v>
      </c>
      <c r="AE121" s="12"/>
      <c r="AF121" s="13"/>
      <c r="AG121" s="11">
        <f t="shared" si="98"/>
        <v>0</v>
      </c>
      <c r="AH121" s="12"/>
      <c r="AI121" s="14"/>
      <c r="AJ121" s="76" t="s">
        <v>36</v>
      </c>
    </row>
    <row r="122" spans="1:36">
      <c r="A122" s="529"/>
      <c r="B122" s="515"/>
      <c r="C122" s="518"/>
      <c r="D122" s="539"/>
      <c r="E122" s="523"/>
      <c r="F122" s="525"/>
      <c r="G122" s="87" t="s">
        <v>34</v>
      </c>
      <c r="H122" s="13"/>
      <c r="I122" s="11">
        <f t="shared" si="90"/>
        <v>0</v>
      </c>
      <c r="J122" s="12"/>
      <c r="K122" s="13"/>
      <c r="L122" s="11">
        <f t="shared" si="91"/>
        <v>0</v>
      </c>
      <c r="M122" s="12"/>
      <c r="N122" s="13"/>
      <c r="O122" s="11">
        <f t="shared" si="92"/>
        <v>0</v>
      </c>
      <c r="P122" s="12"/>
      <c r="Q122" s="13"/>
      <c r="R122" s="11">
        <f t="shared" si="93"/>
        <v>0</v>
      </c>
      <c r="S122" s="12"/>
      <c r="T122" s="13"/>
      <c r="U122" s="11">
        <f t="shared" si="94"/>
        <v>0</v>
      </c>
      <c r="V122" s="12"/>
      <c r="W122" s="13"/>
      <c r="X122" s="11">
        <f t="shared" si="95"/>
        <v>0</v>
      </c>
      <c r="Y122" s="12"/>
      <c r="Z122" s="13"/>
      <c r="AA122" s="11">
        <f t="shared" si="96"/>
        <v>0</v>
      </c>
      <c r="AB122" s="12"/>
      <c r="AC122" s="13">
        <v>611000</v>
      </c>
      <c r="AD122" s="11">
        <f t="shared" si="97"/>
        <v>611000</v>
      </c>
      <c r="AE122" s="12"/>
      <c r="AF122" s="13"/>
      <c r="AG122" s="11">
        <f t="shared" si="98"/>
        <v>0</v>
      </c>
      <c r="AH122" s="12"/>
      <c r="AI122" s="14"/>
      <c r="AJ122" s="154">
        <f>SUM(J117:J125,M117:M125,P117:P125,S117:S125,V117:V125,Y117:Y125,AB117:AB125,AE117:AE125,AH117:AH125)</f>
        <v>0</v>
      </c>
    </row>
    <row r="123" spans="1:36">
      <c r="A123" s="529"/>
      <c r="B123" s="515"/>
      <c r="C123" s="518"/>
      <c r="D123" s="539"/>
      <c r="E123" s="523"/>
      <c r="F123" s="525"/>
      <c r="G123" s="87" t="s">
        <v>35</v>
      </c>
      <c r="H123" s="13"/>
      <c r="I123" s="11">
        <f t="shared" si="90"/>
        <v>0</v>
      </c>
      <c r="J123" s="12"/>
      <c r="K123" s="13"/>
      <c r="L123" s="11">
        <f t="shared" si="91"/>
        <v>0</v>
      </c>
      <c r="M123" s="12"/>
      <c r="N123" s="13"/>
      <c r="O123" s="11">
        <f t="shared" si="92"/>
        <v>0</v>
      </c>
      <c r="P123" s="12"/>
      <c r="Q123" s="13"/>
      <c r="R123" s="11">
        <f t="shared" si="93"/>
        <v>0</v>
      </c>
      <c r="S123" s="12"/>
      <c r="T123" s="13"/>
      <c r="U123" s="11">
        <f t="shared" si="94"/>
        <v>0</v>
      </c>
      <c r="V123" s="12"/>
      <c r="W123" s="13"/>
      <c r="X123" s="11">
        <f t="shared" si="95"/>
        <v>0</v>
      </c>
      <c r="Y123" s="12"/>
      <c r="Z123" s="13"/>
      <c r="AA123" s="11">
        <f t="shared" si="96"/>
        <v>0</v>
      </c>
      <c r="AB123" s="12"/>
      <c r="AC123" s="13"/>
      <c r="AD123" s="11">
        <f t="shared" si="97"/>
        <v>0</v>
      </c>
      <c r="AE123" s="12"/>
      <c r="AF123" s="13"/>
      <c r="AG123" s="11">
        <f t="shared" si="98"/>
        <v>0</v>
      </c>
      <c r="AH123" s="12"/>
      <c r="AI123" s="14"/>
      <c r="AJ123" s="76" t="s">
        <v>40</v>
      </c>
    </row>
    <row r="124" spans="1:36">
      <c r="A124" s="529"/>
      <c r="B124" s="515"/>
      <c r="C124" s="518"/>
      <c r="D124" s="539"/>
      <c r="E124" s="523"/>
      <c r="F124" s="525"/>
      <c r="G124" s="87" t="s">
        <v>37</v>
      </c>
      <c r="H124" s="13"/>
      <c r="I124" s="11">
        <f t="shared" si="90"/>
        <v>0</v>
      </c>
      <c r="J124" s="12"/>
      <c r="K124" s="13"/>
      <c r="L124" s="11">
        <f t="shared" si="91"/>
        <v>0</v>
      </c>
      <c r="M124" s="12"/>
      <c r="N124" s="13"/>
      <c r="O124" s="11">
        <f t="shared" si="92"/>
        <v>0</v>
      </c>
      <c r="P124" s="12"/>
      <c r="Q124" s="13"/>
      <c r="R124" s="11">
        <f t="shared" si="93"/>
        <v>0</v>
      </c>
      <c r="S124" s="12"/>
      <c r="T124" s="13"/>
      <c r="U124" s="11">
        <f t="shared" si="94"/>
        <v>0</v>
      </c>
      <c r="V124" s="12"/>
      <c r="W124" s="13"/>
      <c r="X124" s="11">
        <f t="shared" si="95"/>
        <v>0</v>
      </c>
      <c r="Y124" s="12"/>
      <c r="Z124" s="13"/>
      <c r="AA124" s="11">
        <f t="shared" si="96"/>
        <v>0</v>
      </c>
      <c r="AB124" s="12"/>
      <c r="AC124" s="13"/>
      <c r="AD124" s="11">
        <f t="shared" si="97"/>
        <v>0</v>
      </c>
      <c r="AE124" s="12"/>
      <c r="AF124" s="13"/>
      <c r="AG124" s="11">
        <f t="shared" si="98"/>
        <v>0</v>
      </c>
      <c r="AH124" s="12"/>
      <c r="AI124" s="14"/>
      <c r="AJ124" s="155">
        <f>AJ122/AJ118</f>
        <v>0</v>
      </c>
    </row>
    <row r="125" spans="1:36" ht="15.75" thickBot="1">
      <c r="A125" s="533"/>
      <c r="B125" s="516"/>
      <c r="C125" s="519"/>
      <c r="D125" s="543"/>
      <c r="E125" s="524"/>
      <c r="F125" s="526"/>
      <c r="G125" s="88" t="s">
        <v>38</v>
      </c>
      <c r="H125" s="15"/>
      <c r="I125" s="16">
        <f t="shared" si="90"/>
        <v>0</v>
      </c>
      <c r="J125" s="17"/>
      <c r="K125" s="15"/>
      <c r="L125" s="16">
        <f t="shared" si="91"/>
        <v>0</v>
      </c>
      <c r="M125" s="17"/>
      <c r="N125" s="15"/>
      <c r="O125" s="16">
        <f t="shared" si="92"/>
        <v>0</v>
      </c>
      <c r="P125" s="17"/>
      <c r="Q125" s="15"/>
      <c r="R125" s="16">
        <f t="shared" si="93"/>
        <v>0</v>
      </c>
      <c r="S125" s="17"/>
      <c r="T125" s="15"/>
      <c r="U125" s="16">
        <f t="shared" si="94"/>
        <v>0</v>
      </c>
      <c r="V125" s="17"/>
      <c r="W125" s="15"/>
      <c r="X125" s="16">
        <f t="shared" si="95"/>
        <v>0</v>
      </c>
      <c r="Y125" s="17"/>
      <c r="Z125" s="15"/>
      <c r="AA125" s="16">
        <f t="shared" si="96"/>
        <v>0</v>
      </c>
      <c r="AB125" s="17"/>
      <c r="AC125" s="15"/>
      <c r="AD125" s="16">
        <f t="shared" si="97"/>
        <v>0</v>
      </c>
      <c r="AE125" s="17"/>
      <c r="AF125" s="15"/>
      <c r="AG125" s="16">
        <f t="shared" si="98"/>
        <v>0</v>
      </c>
      <c r="AH125" s="17"/>
      <c r="AI125" s="18"/>
      <c r="AJ125" s="164"/>
    </row>
    <row r="126" spans="1:36" ht="15" hidden="1" customHeight="1">
      <c r="A126" s="531" t="s">
        <v>17</v>
      </c>
      <c r="B126" s="499" t="s">
        <v>13</v>
      </c>
      <c r="C126" s="303" t="s">
        <v>14</v>
      </c>
      <c r="D126" s="303" t="s">
        <v>157</v>
      </c>
      <c r="E126" s="502" t="s">
        <v>16</v>
      </c>
      <c r="F126" s="293" t="s">
        <v>17</v>
      </c>
      <c r="G126" s="304" t="s">
        <v>18</v>
      </c>
      <c r="H126" s="312" t="s">
        <v>19</v>
      </c>
      <c r="I126" s="293" t="s">
        <v>20</v>
      </c>
      <c r="J126" s="294" t="s">
        <v>21</v>
      </c>
      <c r="K126" s="312" t="s">
        <v>19</v>
      </c>
      <c r="L126" s="293" t="s">
        <v>20</v>
      </c>
      <c r="M126" s="294" t="s">
        <v>21</v>
      </c>
      <c r="N126" s="312" t="s">
        <v>19</v>
      </c>
      <c r="O126" s="293" t="s">
        <v>20</v>
      </c>
      <c r="P126" s="294" t="s">
        <v>21</v>
      </c>
      <c r="Q126" s="312" t="s">
        <v>19</v>
      </c>
      <c r="R126" s="293" t="s">
        <v>20</v>
      </c>
      <c r="S126" s="294" t="s">
        <v>21</v>
      </c>
      <c r="T126" s="312" t="s">
        <v>19</v>
      </c>
      <c r="U126" s="293" t="s">
        <v>20</v>
      </c>
      <c r="V126" s="294" t="s">
        <v>21</v>
      </c>
      <c r="W126" s="312" t="s">
        <v>19</v>
      </c>
      <c r="X126" s="293" t="s">
        <v>20</v>
      </c>
      <c r="Y126" s="294" t="s">
        <v>21</v>
      </c>
      <c r="Z126" s="312" t="s">
        <v>19</v>
      </c>
      <c r="AA126" s="293" t="s">
        <v>20</v>
      </c>
      <c r="AB126" s="294" t="s">
        <v>21</v>
      </c>
      <c r="AC126" s="312" t="s">
        <v>19</v>
      </c>
      <c r="AD126" s="293" t="s">
        <v>20</v>
      </c>
      <c r="AE126" s="294" t="s">
        <v>21</v>
      </c>
      <c r="AF126" s="312" t="s">
        <v>19</v>
      </c>
      <c r="AG126" s="293" t="s">
        <v>20</v>
      </c>
      <c r="AH126" s="294" t="s">
        <v>21</v>
      </c>
      <c r="AI126" s="316" t="s">
        <v>19</v>
      </c>
      <c r="AJ126" s="282" t="s">
        <v>22</v>
      </c>
    </row>
    <row r="127" spans="1:36" ht="15.75" hidden="1" customHeight="1">
      <c r="A127" s="532"/>
      <c r="B127" s="500"/>
      <c r="C127" s="501"/>
      <c r="D127" s="501"/>
      <c r="E127" s="503"/>
      <c r="F127" s="504"/>
      <c r="G127" s="527"/>
      <c r="H127" s="509"/>
      <c r="I127" s="504"/>
      <c r="J127" s="508"/>
      <c r="K127" s="509"/>
      <c r="L127" s="504"/>
      <c r="M127" s="508"/>
      <c r="N127" s="509"/>
      <c r="O127" s="504"/>
      <c r="P127" s="508"/>
      <c r="Q127" s="509"/>
      <c r="R127" s="504"/>
      <c r="S127" s="508"/>
      <c r="T127" s="509"/>
      <c r="U127" s="504"/>
      <c r="V127" s="508"/>
      <c r="W127" s="509"/>
      <c r="X127" s="504"/>
      <c r="Y127" s="508"/>
      <c r="Z127" s="509"/>
      <c r="AA127" s="504"/>
      <c r="AB127" s="508"/>
      <c r="AC127" s="509"/>
      <c r="AD127" s="504"/>
      <c r="AE127" s="508"/>
      <c r="AF127" s="509"/>
      <c r="AG127" s="504"/>
      <c r="AH127" s="508"/>
      <c r="AI127" s="544"/>
      <c r="AJ127" s="326"/>
    </row>
    <row r="128" spans="1:36" ht="15" hidden="1" customHeight="1">
      <c r="A128" s="528" t="s">
        <v>208</v>
      </c>
      <c r="B128" s="514" t="s">
        <v>442</v>
      </c>
      <c r="C128" s="517">
        <v>2142</v>
      </c>
      <c r="D128" s="538"/>
      <c r="E128" s="322" t="s">
        <v>443</v>
      </c>
      <c r="F128" s="296" t="s">
        <v>439</v>
      </c>
      <c r="G128" s="85" t="s">
        <v>27</v>
      </c>
      <c r="H128" s="13"/>
      <c r="I128" s="9">
        <f t="shared" ref="I128:I136" si="99">H128-J128</f>
        <v>0</v>
      </c>
      <c r="J128" s="10"/>
      <c r="K128" s="13"/>
      <c r="L128" s="9">
        <f t="shared" ref="L128:L136" si="100">K128-M128</f>
        <v>0</v>
      </c>
      <c r="M128" s="10"/>
      <c r="N128" s="13"/>
      <c r="O128" s="9">
        <f t="shared" ref="O128:O136" si="101">N128-P128</f>
        <v>0</v>
      </c>
      <c r="P128" s="10"/>
      <c r="Q128" s="13"/>
      <c r="R128" s="9">
        <f t="shared" ref="R128:R136" si="102">Q128-S128</f>
        <v>0</v>
      </c>
      <c r="S128" s="10"/>
      <c r="T128" s="13"/>
      <c r="U128" s="9">
        <f t="shared" ref="U128:U136" si="103">T128-V128</f>
        <v>0</v>
      </c>
      <c r="V128" s="10"/>
      <c r="W128" s="13"/>
      <c r="X128" s="9">
        <f t="shared" ref="X128:X136" si="104">W128-Y128</f>
        <v>0</v>
      </c>
      <c r="Y128" s="10"/>
      <c r="Z128" s="13"/>
      <c r="AA128" s="9">
        <f t="shared" ref="AA128:AA136" si="105">Z128-AB128</f>
        <v>0</v>
      </c>
      <c r="AB128" s="10"/>
      <c r="AC128" s="13"/>
      <c r="AD128" s="9">
        <f t="shared" ref="AD128:AD136" si="106">AC128-AE128</f>
        <v>0</v>
      </c>
      <c r="AE128" s="10"/>
      <c r="AF128" s="13"/>
      <c r="AG128" s="9">
        <f t="shared" ref="AG128:AG136" si="107">AF128-AH128</f>
        <v>0</v>
      </c>
      <c r="AH128" s="10"/>
      <c r="AI128" s="14"/>
      <c r="AJ128" s="75" t="s">
        <v>28</v>
      </c>
    </row>
    <row r="129" spans="1:36" hidden="1">
      <c r="A129" s="529"/>
      <c r="B129" s="515"/>
      <c r="C129" s="518"/>
      <c r="D129" s="539"/>
      <c r="E129" s="523"/>
      <c r="F129" s="525"/>
      <c r="G129" s="87" t="s">
        <v>29</v>
      </c>
      <c r="H129" s="13"/>
      <c r="I129" s="11">
        <f t="shared" si="99"/>
        <v>0</v>
      </c>
      <c r="J129" s="12"/>
      <c r="K129" s="13"/>
      <c r="L129" s="11">
        <f t="shared" si="100"/>
        <v>0</v>
      </c>
      <c r="M129" s="12"/>
      <c r="N129" s="13"/>
      <c r="O129" s="11">
        <f t="shared" si="101"/>
        <v>0</v>
      </c>
      <c r="P129" s="12"/>
      <c r="Q129" s="13"/>
      <c r="R129" s="11">
        <f t="shared" si="102"/>
        <v>0</v>
      </c>
      <c r="S129" s="12"/>
      <c r="T129" s="13"/>
      <c r="U129" s="11">
        <f t="shared" si="103"/>
        <v>0</v>
      </c>
      <c r="V129" s="12"/>
      <c r="W129" s="13"/>
      <c r="X129" s="11">
        <f t="shared" si="104"/>
        <v>0</v>
      </c>
      <c r="Y129" s="12"/>
      <c r="Z129" s="13"/>
      <c r="AA129" s="11">
        <f t="shared" si="105"/>
        <v>0</v>
      </c>
      <c r="AB129" s="12"/>
      <c r="AC129" s="13"/>
      <c r="AD129" s="11">
        <f t="shared" si="106"/>
        <v>0</v>
      </c>
      <c r="AE129" s="12"/>
      <c r="AF129" s="13"/>
      <c r="AG129" s="11">
        <f t="shared" si="107"/>
        <v>0</v>
      </c>
      <c r="AH129" s="12"/>
      <c r="AI129" s="14"/>
      <c r="AJ129" s="154">
        <f>SUM(H128:H136,K128:K136,N128:N136,Q128:Q136,T128:T136,W128:W136,Z128:Z136,AC128:AC136,AF128:AF136)</f>
        <v>500000</v>
      </c>
    </row>
    <row r="130" spans="1:36" hidden="1">
      <c r="A130" s="529"/>
      <c r="B130" s="515"/>
      <c r="C130" s="518"/>
      <c r="D130" s="539"/>
      <c r="E130" s="523"/>
      <c r="F130" s="525"/>
      <c r="G130" s="87" t="s">
        <v>30</v>
      </c>
      <c r="H130" s="13">
        <v>500000</v>
      </c>
      <c r="I130" s="11">
        <f t="shared" si="99"/>
        <v>-10000</v>
      </c>
      <c r="J130" s="12">
        <v>510000</v>
      </c>
      <c r="K130" s="13"/>
      <c r="L130" s="11">
        <f t="shared" si="100"/>
        <v>0</v>
      </c>
      <c r="M130" s="12"/>
      <c r="N130" s="13"/>
      <c r="O130" s="11">
        <f t="shared" si="101"/>
        <v>0</v>
      </c>
      <c r="P130" s="12"/>
      <c r="Q130" s="13"/>
      <c r="R130" s="11">
        <f t="shared" si="102"/>
        <v>0</v>
      </c>
      <c r="S130" s="12"/>
      <c r="T130" s="13"/>
      <c r="U130" s="11">
        <f t="shared" si="103"/>
        <v>0</v>
      </c>
      <c r="V130" s="12"/>
      <c r="W130" s="13"/>
      <c r="X130" s="11">
        <f t="shared" si="104"/>
        <v>0</v>
      </c>
      <c r="Y130" s="12"/>
      <c r="Z130" s="13"/>
      <c r="AA130" s="11">
        <f t="shared" si="105"/>
        <v>0</v>
      </c>
      <c r="AB130" s="12"/>
      <c r="AC130" s="13"/>
      <c r="AD130" s="11">
        <f t="shared" si="106"/>
        <v>0</v>
      </c>
      <c r="AE130" s="12"/>
      <c r="AF130" s="13"/>
      <c r="AG130" s="11">
        <f t="shared" si="107"/>
        <v>0</v>
      </c>
      <c r="AH130" s="12"/>
      <c r="AI130" s="14"/>
      <c r="AJ130" s="76" t="s">
        <v>32</v>
      </c>
    </row>
    <row r="131" spans="1:36" hidden="1">
      <c r="A131" s="529"/>
      <c r="B131" s="515"/>
      <c r="C131" s="518"/>
      <c r="D131" s="539"/>
      <c r="E131" s="523"/>
      <c r="F131" s="525"/>
      <c r="G131" s="87" t="s">
        <v>31</v>
      </c>
      <c r="H131" s="13"/>
      <c r="I131" s="11">
        <f t="shared" si="99"/>
        <v>0</v>
      </c>
      <c r="J131" s="12"/>
      <c r="K131" s="13"/>
      <c r="L131" s="11">
        <f t="shared" si="100"/>
        <v>0</v>
      </c>
      <c r="M131" s="12"/>
      <c r="N131" s="13"/>
      <c r="O131" s="11">
        <f t="shared" si="101"/>
        <v>0</v>
      </c>
      <c r="P131" s="12"/>
      <c r="Q131" s="13"/>
      <c r="R131" s="11">
        <f t="shared" si="102"/>
        <v>0</v>
      </c>
      <c r="S131" s="12"/>
      <c r="T131" s="13"/>
      <c r="U131" s="11">
        <f t="shared" si="103"/>
        <v>0</v>
      </c>
      <c r="V131" s="12"/>
      <c r="W131" s="13"/>
      <c r="X131" s="11">
        <f t="shared" si="104"/>
        <v>0</v>
      </c>
      <c r="Y131" s="12"/>
      <c r="Z131" s="13"/>
      <c r="AA131" s="11">
        <f t="shared" si="105"/>
        <v>0</v>
      </c>
      <c r="AB131" s="12"/>
      <c r="AC131" s="13"/>
      <c r="AD131" s="11">
        <f t="shared" si="106"/>
        <v>0</v>
      </c>
      <c r="AE131" s="12"/>
      <c r="AF131" s="13"/>
      <c r="AG131" s="11">
        <f t="shared" si="107"/>
        <v>0</v>
      </c>
      <c r="AH131" s="12"/>
      <c r="AI131" s="14"/>
      <c r="AJ131" s="154">
        <f>SUM(I128:I136,L128:L136,O128:O136,R128:R136,U128:U136,X128:X136,AA128:AA136,AD128:AD136,AA128:AA136,AG128:AG136)</f>
        <v>-10000</v>
      </c>
    </row>
    <row r="132" spans="1:36" hidden="1">
      <c r="A132" s="529"/>
      <c r="B132" s="515"/>
      <c r="C132" s="518"/>
      <c r="D132" s="539"/>
      <c r="E132" s="523"/>
      <c r="F132" s="525"/>
      <c r="G132" s="87" t="s">
        <v>33</v>
      </c>
      <c r="H132" s="13"/>
      <c r="I132" s="11">
        <f t="shared" si="99"/>
        <v>0</v>
      </c>
      <c r="J132" s="12"/>
      <c r="K132" s="13"/>
      <c r="L132" s="11">
        <f t="shared" si="100"/>
        <v>0</v>
      </c>
      <c r="M132" s="12"/>
      <c r="N132" s="13"/>
      <c r="O132" s="11">
        <f t="shared" si="101"/>
        <v>0</v>
      </c>
      <c r="P132" s="12"/>
      <c r="Q132" s="13"/>
      <c r="R132" s="11">
        <f t="shared" si="102"/>
        <v>0</v>
      </c>
      <c r="S132" s="12"/>
      <c r="T132" s="13"/>
      <c r="U132" s="11">
        <f t="shared" si="103"/>
        <v>0</v>
      </c>
      <c r="V132" s="12"/>
      <c r="W132" s="13"/>
      <c r="X132" s="11">
        <f t="shared" si="104"/>
        <v>0</v>
      </c>
      <c r="Y132" s="12"/>
      <c r="Z132" s="13"/>
      <c r="AA132" s="11">
        <f t="shared" si="105"/>
        <v>0</v>
      </c>
      <c r="AB132" s="12"/>
      <c r="AC132" s="13"/>
      <c r="AD132" s="11">
        <f t="shared" si="106"/>
        <v>0</v>
      </c>
      <c r="AE132" s="12"/>
      <c r="AF132" s="13"/>
      <c r="AG132" s="11">
        <f t="shared" si="107"/>
        <v>0</v>
      </c>
      <c r="AH132" s="12"/>
      <c r="AI132" s="14"/>
      <c r="AJ132" s="76" t="s">
        <v>36</v>
      </c>
    </row>
    <row r="133" spans="1:36" hidden="1">
      <c r="A133" s="529"/>
      <c r="B133" s="515"/>
      <c r="C133" s="518"/>
      <c r="D133" s="539"/>
      <c r="E133" s="523"/>
      <c r="F133" s="525"/>
      <c r="G133" s="87" t="s">
        <v>34</v>
      </c>
      <c r="H133" s="13"/>
      <c r="I133" s="11">
        <f t="shared" si="99"/>
        <v>0</v>
      </c>
      <c r="J133" s="12"/>
      <c r="K133" s="13"/>
      <c r="L133" s="11">
        <f t="shared" si="100"/>
        <v>0</v>
      </c>
      <c r="M133" s="12"/>
      <c r="N133" s="13"/>
      <c r="O133" s="11">
        <f t="shared" si="101"/>
        <v>0</v>
      </c>
      <c r="P133" s="12"/>
      <c r="Q133" s="13"/>
      <c r="R133" s="11">
        <f t="shared" si="102"/>
        <v>0</v>
      </c>
      <c r="S133" s="12"/>
      <c r="T133" s="13"/>
      <c r="U133" s="11">
        <f t="shared" si="103"/>
        <v>0</v>
      </c>
      <c r="V133" s="12"/>
      <c r="W133" s="13"/>
      <c r="X133" s="11">
        <f t="shared" si="104"/>
        <v>0</v>
      </c>
      <c r="Y133" s="12"/>
      <c r="Z133" s="13"/>
      <c r="AA133" s="11">
        <f t="shared" si="105"/>
        <v>0</v>
      </c>
      <c r="AB133" s="12"/>
      <c r="AC133" s="13"/>
      <c r="AD133" s="11">
        <f t="shared" si="106"/>
        <v>0</v>
      </c>
      <c r="AE133" s="12"/>
      <c r="AF133" s="13"/>
      <c r="AG133" s="11">
        <f t="shared" si="107"/>
        <v>0</v>
      </c>
      <c r="AH133" s="12"/>
      <c r="AI133" s="14"/>
      <c r="AJ133" s="154">
        <f>SUM(J128:J136,M128:M136,P128:P136,S128:S136,V128:V136,Y128:Y136,AB128:AB136,AE128:AE136,AH128:AH136)</f>
        <v>510000</v>
      </c>
    </row>
    <row r="134" spans="1:36" hidden="1">
      <c r="A134" s="529"/>
      <c r="B134" s="515"/>
      <c r="C134" s="518"/>
      <c r="D134" s="539"/>
      <c r="E134" s="523"/>
      <c r="F134" s="525"/>
      <c r="G134" s="87" t="s">
        <v>35</v>
      </c>
      <c r="H134" s="13"/>
      <c r="I134" s="11">
        <f t="shared" si="99"/>
        <v>0</v>
      </c>
      <c r="J134" s="12"/>
      <c r="K134" s="13"/>
      <c r="L134" s="11">
        <f t="shared" si="100"/>
        <v>0</v>
      </c>
      <c r="M134" s="12"/>
      <c r="N134" s="13"/>
      <c r="O134" s="11">
        <f t="shared" si="101"/>
        <v>0</v>
      </c>
      <c r="P134" s="12"/>
      <c r="Q134" s="13"/>
      <c r="R134" s="11">
        <f t="shared" si="102"/>
        <v>0</v>
      </c>
      <c r="S134" s="12"/>
      <c r="T134" s="13"/>
      <c r="U134" s="11">
        <f t="shared" si="103"/>
        <v>0</v>
      </c>
      <c r="V134" s="12"/>
      <c r="W134" s="13"/>
      <c r="X134" s="11">
        <f t="shared" si="104"/>
        <v>0</v>
      </c>
      <c r="Y134" s="12"/>
      <c r="Z134" s="13"/>
      <c r="AA134" s="11">
        <f t="shared" si="105"/>
        <v>0</v>
      </c>
      <c r="AB134" s="12"/>
      <c r="AC134" s="13"/>
      <c r="AD134" s="11">
        <f t="shared" si="106"/>
        <v>0</v>
      </c>
      <c r="AE134" s="12"/>
      <c r="AF134" s="13"/>
      <c r="AG134" s="11">
        <f t="shared" si="107"/>
        <v>0</v>
      </c>
      <c r="AH134" s="12"/>
      <c r="AI134" s="14"/>
      <c r="AJ134" s="76" t="s">
        <v>40</v>
      </c>
    </row>
    <row r="135" spans="1:36" hidden="1">
      <c r="A135" s="529"/>
      <c r="B135" s="515"/>
      <c r="C135" s="518"/>
      <c r="D135" s="539"/>
      <c r="E135" s="523"/>
      <c r="F135" s="525"/>
      <c r="G135" s="87" t="s">
        <v>37</v>
      </c>
      <c r="H135" s="13"/>
      <c r="I135" s="11">
        <f t="shared" si="99"/>
        <v>0</v>
      </c>
      <c r="J135" s="12"/>
      <c r="K135" s="13"/>
      <c r="L135" s="11">
        <f t="shared" si="100"/>
        <v>0</v>
      </c>
      <c r="M135" s="12"/>
      <c r="N135" s="13"/>
      <c r="O135" s="11">
        <f t="shared" si="101"/>
        <v>0</v>
      </c>
      <c r="P135" s="12"/>
      <c r="Q135" s="13"/>
      <c r="R135" s="11">
        <f t="shared" si="102"/>
        <v>0</v>
      </c>
      <c r="S135" s="12"/>
      <c r="T135" s="13"/>
      <c r="U135" s="11">
        <f t="shared" si="103"/>
        <v>0</v>
      </c>
      <c r="V135" s="12"/>
      <c r="W135" s="13"/>
      <c r="X135" s="11">
        <f t="shared" si="104"/>
        <v>0</v>
      </c>
      <c r="Y135" s="12"/>
      <c r="Z135" s="13"/>
      <c r="AA135" s="11">
        <f t="shared" si="105"/>
        <v>0</v>
      </c>
      <c r="AB135" s="12"/>
      <c r="AC135" s="13"/>
      <c r="AD135" s="11">
        <f t="shared" si="106"/>
        <v>0</v>
      </c>
      <c r="AE135" s="12"/>
      <c r="AF135" s="13"/>
      <c r="AG135" s="11">
        <f t="shared" si="107"/>
        <v>0</v>
      </c>
      <c r="AH135" s="12"/>
      <c r="AI135" s="14"/>
      <c r="AJ135" s="155">
        <f>AJ133/AJ129</f>
        <v>1.02</v>
      </c>
    </row>
    <row r="136" spans="1:36" ht="15.75" hidden="1" thickBot="1">
      <c r="A136" s="530"/>
      <c r="B136" s="536"/>
      <c r="C136" s="537"/>
      <c r="D136" s="540"/>
      <c r="E136" s="541"/>
      <c r="F136" s="542"/>
      <c r="G136" s="135" t="s">
        <v>38</v>
      </c>
      <c r="H136" s="26"/>
      <c r="I136" s="20">
        <f t="shared" si="99"/>
        <v>0</v>
      </c>
      <c r="J136" s="21"/>
      <c r="K136" s="26"/>
      <c r="L136" s="20">
        <f t="shared" si="100"/>
        <v>0</v>
      </c>
      <c r="M136" s="21"/>
      <c r="N136" s="26"/>
      <c r="O136" s="20">
        <f t="shared" si="101"/>
        <v>0</v>
      </c>
      <c r="P136" s="21"/>
      <c r="Q136" s="26"/>
      <c r="R136" s="20">
        <f t="shared" si="102"/>
        <v>0</v>
      </c>
      <c r="S136" s="21"/>
      <c r="T136" s="26"/>
      <c r="U136" s="20">
        <f t="shared" si="103"/>
        <v>0</v>
      </c>
      <c r="V136" s="21"/>
      <c r="W136" s="26"/>
      <c r="X136" s="20">
        <f t="shared" si="104"/>
        <v>0</v>
      </c>
      <c r="Y136" s="21"/>
      <c r="Z136" s="26"/>
      <c r="AA136" s="20">
        <f t="shared" si="105"/>
        <v>0</v>
      </c>
      <c r="AB136" s="21"/>
      <c r="AC136" s="26"/>
      <c r="AD136" s="20">
        <f t="shared" si="106"/>
        <v>0</v>
      </c>
      <c r="AE136" s="21"/>
      <c r="AF136" s="26"/>
      <c r="AG136" s="20">
        <f t="shared" si="107"/>
        <v>0</v>
      </c>
      <c r="AH136" s="21"/>
      <c r="AI136" s="188"/>
      <c r="AJ136" s="167"/>
    </row>
    <row r="137" spans="1:36" ht="15" customHeight="1">
      <c r="A137" s="531" t="s">
        <v>17</v>
      </c>
      <c r="B137" s="499" t="s">
        <v>13</v>
      </c>
      <c r="C137" s="303" t="s">
        <v>14</v>
      </c>
      <c r="D137" s="303" t="s">
        <v>157</v>
      </c>
      <c r="E137" s="502" t="s">
        <v>16</v>
      </c>
      <c r="F137" s="293" t="s">
        <v>17</v>
      </c>
      <c r="G137" s="304" t="s">
        <v>18</v>
      </c>
      <c r="H137" s="312" t="s">
        <v>19</v>
      </c>
      <c r="I137" s="293" t="s">
        <v>20</v>
      </c>
      <c r="J137" s="294" t="s">
        <v>21</v>
      </c>
      <c r="K137" s="312" t="s">
        <v>19</v>
      </c>
      <c r="L137" s="293" t="s">
        <v>20</v>
      </c>
      <c r="M137" s="294" t="s">
        <v>21</v>
      </c>
      <c r="N137" s="312" t="s">
        <v>19</v>
      </c>
      <c r="O137" s="293" t="s">
        <v>20</v>
      </c>
      <c r="P137" s="294" t="s">
        <v>21</v>
      </c>
      <c r="Q137" s="312" t="s">
        <v>19</v>
      </c>
      <c r="R137" s="293" t="s">
        <v>20</v>
      </c>
      <c r="S137" s="294" t="s">
        <v>21</v>
      </c>
      <c r="T137" s="312" t="s">
        <v>19</v>
      </c>
      <c r="U137" s="293" t="s">
        <v>20</v>
      </c>
      <c r="V137" s="294" t="s">
        <v>21</v>
      </c>
      <c r="W137" s="312" t="s">
        <v>19</v>
      </c>
      <c r="X137" s="293" t="s">
        <v>20</v>
      </c>
      <c r="Y137" s="294" t="s">
        <v>21</v>
      </c>
      <c r="Z137" s="312" t="s">
        <v>19</v>
      </c>
      <c r="AA137" s="293" t="s">
        <v>20</v>
      </c>
      <c r="AB137" s="294" t="s">
        <v>21</v>
      </c>
      <c r="AC137" s="312" t="s">
        <v>19</v>
      </c>
      <c r="AD137" s="293" t="s">
        <v>20</v>
      </c>
      <c r="AE137" s="294" t="s">
        <v>21</v>
      </c>
      <c r="AF137" s="312" t="s">
        <v>19</v>
      </c>
      <c r="AG137" s="293" t="s">
        <v>20</v>
      </c>
      <c r="AH137" s="294" t="s">
        <v>21</v>
      </c>
      <c r="AI137" s="316" t="s">
        <v>19</v>
      </c>
      <c r="AJ137" s="282" t="s">
        <v>22</v>
      </c>
    </row>
    <row r="138" spans="1:36" ht="15.75" customHeight="1">
      <c r="A138" s="532"/>
      <c r="B138" s="500"/>
      <c r="C138" s="501"/>
      <c r="D138" s="501"/>
      <c r="E138" s="503"/>
      <c r="F138" s="504"/>
      <c r="G138" s="527"/>
      <c r="H138" s="509"/>
      <c r="I138" s="504"/>
      <c r="J138" s="508"/>
      <c r="K138" s="509"/>
      <c r="L138" s="504"/>
      <c r="M138" s="508"/>
      <c r="N138" s="509"/>
      <c r="O138" s="504"/>
      <c r="P138" s="508"/>
      <c r="Q138" s="509"/>
      <c r="R138" s="504"/>
      <c r="S138" s="508"/>
      <c r="T138" s="509"/>
      <c r="U138" s="504"/>
      <c r="V138" s="508"/>
      <c r="W138" s="509"/>
      <c r="X138" s="504"/>
      <c r="Y138" s="508"/>
      <c r="Z138" s="509"/>
      <c r="AA138" s="504"/>
      <c r="AB138" s="508"/>
      <c r="AC138" s="509"/>
      <c r="AD138" s="504"/>
      <c r="AE138" s="508"/>
      <c r="AF138" s="509"/>
      <c r="AG138" s="504"/>
      <c r="AH138" s="508"/>
      <c r="AI138" s="544"/>
      <c r="AJ138" s="535"/>
    </row>
    <row r="139" spans="1:36" ht="15" customHeight="1">
      <c r="A139" s="528" t="s">
        <v>208</v>
      </c>
      <c r="B139" s="514" t="s">
        <v>371</v>
      </c>
      <c r="C139" s="517">
        <v>2540</v>
      </c>
      <c r="D139" s="538"/>
      <c r="E139" s="322" t="s">
        <v>372</v>
      </c>
      <c r="F139" s="296" t="s">
        <v>370</v>
      </c>
      <c r="G139" s="85" t="s">
        <v>27</v>
      </c>
      <c r="H139" s="13"/>
      <c r="I139" s="9">
        <f t="shared" ref="I139:I147" si="108">H139-J139</f>
        <v>0</v>
      </c>
      <c r="J139" s="10"/>
      <c r="K139" s="13"/>
      <c r="L139" s="9">
        <f t="shared" ref="L139:L147" si="109">K139-M139</f>
        <v>0</v>
      </c>
      <c r="M139" s="10"/>
      <c r="N139" s="13"/>
      <c r="O139" s="9">
        <f t="shared" ref="O139:O147" si="110">N139-P139</f>
        <v>0</v>
      </c>
      <c r="P139" s="10"/>
      <c r="Q139" s="13"/>
      <c r="R139" s="9">
        <f t="shared" ref="R139:R147" si="111">Q139-S139</f>
        <v>0</v>
      </c>
      <c r="S139" s="10"/>
      <c r="T139" s="13"/>
      <c r="U139" s="9">
        <f t="shared" ref="U139:U147" si="112">T139-V139</f>
        <v>0</v>
      </c>
      <c r="V139" s="10"/>
      <c r="W139" s="13"/>
      <c r="X139" s="9">
        <f t="shared" ref="X139:X147" si="113">W139-Y139</f>
        <v>0</v>
      </c>
      <c r="Y139" s="10"/>
      <c r="Z139" s="13"/>
      <c r="AA139" s="9">
        <f t="shared" ref="AA139:AA147" si="114">Z139-AB139</f>
        <v>0</v>
      </c>
      <c r="AB139" s="10"/>
      <c r="AC139" s="13"/>
      <c r="AD139" s="9">
        <f t="shared" ref="AD139:AD147" si="115">AC139-AE139</f>
        <v>0</v>
      </c>
      <c r="AE139" s="10"/>
      <c r="AF139" s="13"/>
      <c r="AG139" s="9">
        <f t="shared" ref="AG139:AG147" si="116">AF139-AH139</f>
        <v>0</v>
      </c>
      <c r="AH139" s="10"/>
      <c r="AI139" s="14"/>
      <c r="AJ139" s="75" t="s">
        <v>28</v>
      </c>
    </row>
    <row r="140" spans="1:36">
      <c r="A140" s="529"/>
      <c r="B140" s="515"/>
      <c r="C140" s="518"/>
      <c r="D140" s="539"/>
      <c r="E140" s="523"/>
      <c r="F140" s="525"/>
      <c r="G140" s="87" t="s">
        <v>29</v>
      </c>
      <c r="H140" s="13"/>
      <c r="I140" s="11">
        <f t="shared" si="108"/>
        <v>0</v>
      </c>
      <c r="J140" s="12"/>
      <c r="K140" s="13"/>
      <c r="L140" s="11">
        <f t="shared" si="109"/>
        <v>0</v>
      </c>
      <c r="M140" s="12"/>
      <c r="N140" s="13"/>
      <c r="O140" s="11">
        <f t="shared" si="110"/>
        <v>0</v>
      </c>
      <c r="P140" s="12"/>
      <c r="Q140" s="13"/>
      <c r="R140" s="11">
        <f t="shared" si="111"/>
        <v>0</v>
      </c>
      <c r="S140" s="12"/>
      <c r="T140" s="13"/>
      <c r="U140" s="11">
        <f t="shared" si="112"/>
        <v>0</v>
      </c>
      <c r="V140" s="12"/>
      <c r="W140" s="13"/>
      <c r="X140" s="11">
        <f t="shared" si="113"/>
        <v>0</v>
      </c>
      <c r="Y140" s="12"/>
      <c r="Z140" s="13"/>
      <c r="AA140" s="11">
        <f t="shared" si="114"/>
        <v>0</v>
      </c>
      <c r="AB140" s="12"/>
      <c r="AC140" s="13"/>
      <c r="AD140" s="11">
        <f t="shared" si="115"/>
        <v>0</v>
      </c>
      <c r="AE140" s="12"/>
      <c r="AF140" s="13"/>
      <c r="AG140" s="11">
        <f t="shared" si="116"/>
        <v>0</v>
      </c>
      <c r="AH140" s="12"/>
      <c r="AI140" s="14"/>
      <c r="AJ140" s="154">
        <f>SUM(H139:H147,K139:K147,N139:N147,Q139:Q147,T139:T147,W139:W147,Z139:Z147,AC139:AC147,AF139:AF147)</f>
        <v>1683708</v>
      </c>
    </row>
    <row r="141" spans="1:36">
      <c r="A141" s="529"/>
      <c r="B141" s="515"/>
      <c r="C141" s="518"/>
      <c r="D141" s="539"/>
      <c r="E141" s="523"/>
      <c r="F141" s="525"/>
      <c r="G141" s="87" t="s">
        <v>30</v>
      </c>
      <c r="H141" s="13"/>
      <c r="I141" s="11">
        <f t="shared" si="108"/>
        <v>0</v>
      </c>
      <c r="J141" s="12"/>
      <c r="K141" s="13">
        <v>135000</v>
      </c>
      <c r="L141" s="11">
        <f t="shared" si="109"/>
        <v>0</v>
      </c>
      <c r="M141" s="12">
        <v>135000</v>
      </c>
      <c r="N141" s="13"/>
      <c r="O141" s="11">
        <f t="shared" si="110"/>
        <v>0</v>
      </c>
      <c r="P141" s="12"/>
      <c r="Q141" s="13">
        <v>135000</v>
      </c>
      <c r="R141" s="11">
        <f t="shared" si="111"/>
        <v>0</v>
      </c>
      <c r="S141" s="12">
        <v>135000</v>
      </c>
      <c r="T141" s="13"/>
      <c r="U141" s="11">
        <f t="shared" si="112"/>
        <v>0</v>
      </c>
      <c r="V141" s="12"/>
      <c r="W141" s="13"/>
      <c r="X141" s="11">
        <f t="shared" si="113"/>
        <v>0</v>
      </c>
      <c r="Y141" s="12"/>
      <c r="Z141" s="13"/>
      <c r="AA141" s="11">
        <f t="shared" si="114"/>
        <v>0</v>
      </c>
      <c r="AB141" s="12"/>
      <c r="AC141" s="13"/>
      <c r="AD141" s="11">
        <f t="shared" si="115"/>
        <v>0</v>
      </c>
      <c r="AE141" s="12"/>
      <c r="AF141" s="13"/>
      <c r="AG141" s="11">
        <f t="shared" si="116"/>
        <v>0</v>
      </c>
      <c r="AH141" s="12"/>
      <c r="AI141" s="14"/>
      <c r="AJ141" s="76" t="s">
        <v>32</v>
      </c>
    </row>
    <row r="142" spans="1:36">
      <c r="A142" s="529"/>
      <c r="B142" s="515"/>
      <c r="C142" s="518"/>
      <c r="D142" s="539"/>
      <c r="E142" s="523"/>
      <c r="F142" s="525"/>
      <c r="G142" s="87" t="s">
        <v>31</v>
      </c>
      <c r="H142" s="13"/>
      <c r="I142" s="11">
        <f t="shared" si="108"/>
        <v>0</v>
      </c>
      <c r="J142" s="12"/>
      <c r="K142" s="13"/>
      <c r="L142" s="11">
        <f t="shared" si="109"/>
        <v>0</v>
      </c>
      <c r="M142" s="12"/>
      <c r="N142" s="13"/>
      <c r="O142" s="11">
        <f t="shared" si="110"/>
        <v>0</v>
      </c>
      <c r="P142" s="12"/>
      <c r="Q142" s="13"/>
      <c r="R142" s="11">
        <f t="shared" si="111"/>
        <v>0</v>
      </c>
      <c r="S142" s="12"/>
      <c r="T142" s="13"/>
      <c r="U142" s="11">
        <f t="shared" si="112"/>
        <v>0</v>
      </c>
      <c r="V142" s="12"/>
      <c r="W142" s="13"/>
      <c r="X142" s="11">
        <f t="shared" si="113"/>
        <v>0</v>
      </c>
      <c r="Y142" s="12"/>
      <c r="Z142" s="13"/>
      <c r="AA142" s="11">
        <f t="shared" si="114"/>
        <v>0</v>
      </c>
      <c r="AB142" s="12"/>
      <c r="AC142" s="13"/>
      <c r="AD142" s="11">
        <f t="shared" si="115"/>
        <v>0</v>
      </c>
      <c r="AE142" s="12"/>
      <c r="AF142" s="13"/>
      <c r="AG142" s="11">
        <f t="shared" si="116"/>
        <v>0</v>
      </c>
      <c r="AH142" s="12"/>
      <c r="AI142" s="14"/>
      <c r="AJ142" s="154">
        <f>SUM(I139:I147,L139:L147,O139:O147,R139:R147,U139:U147,X139:X147,AA139:AA147,AD139:AD147,AA139:AA147,AG139:AG147)</f>
        <v>1413708</v>
      </c>
    </row>
    <row r="143" spans="1:36">
      <c r="A143" s="529"/>
      <c r="B143" s="515"/>
      <c r="C143" s="518"/>
      <c r="D143" s="539"/>
      <c r="E143" s="523"/>
      <c r="F143" s="525"/>
      <c r="G143" s="87" t="s">
        <v>33</v>
      </c>
      <c r="H143" s="13"/>
      <c r="I143" s="11">
        <f t="shared" si="108"/>
        <v>0</v>
      </c>
      <c r="J143" s="12"/>
      <c r="K143" s="13"/>
      <c r="L143" s="11">
        <f t="shared" si="109"/>
        <v>0</v>
      </c>
      <c r="M143" s="12"/>
      <c r="N143" s="13"/>
      <c r="O143" s="11">
        <f t="shared" si="110"/>
        <v>0</v>
      </c>
      <c r="P143" s="12"/>
      <c r="Q143" s="13"/>
      <c r="R143" s="11">
        <f t="shared" si="111"/>
        <v>0</v>
      </c>
      <c r="S143" s="12"/>
      <c r="T143" s="13"/>
      <c r="U143" s="11">
        <f t="shared" si="112"/>
        <v>0</v>
      </c>
      <c r="V143" s="12"/>
      <c r="W143" s="13"/>
      <c r="X143" s="11">
        <f t="shared" si="113"/>
        <v>0</v>
      </c>
      <c r="Y143" s="12"/>
      <c r="Z143" s="13"/>
      <c r="AA143" s="11">
        <f t="shared" si="114"/>
        <v>0</v>
      </c>
      <c r="AB143" s="12"/>
      <c r="AC143" s="13"/>
      <c r="AD143" s="11">
        <f t="shared" si="115"/>
        <v>0</v>
      </c>
      <c r="AE143" s="12"/>
      <c r="AF143" s="13"/>
      <c r="AG143" s="11">
        <f t="shared" si="116"/>
        <v>0</v>
      </c>
      <c r="AH143" s="12"/>
      <c r="AI143" s="14"/>
      <c r="AJ143" s="76" t="s">
        <v>36</v>
      </c>
    </row>
    <row r="144" spans="1:36">
      <c r="A144" s="529"/>
      <c r="B144" s="515"/>
      <c r="C144" s="518"/>
      <c r="D144" s="539"/>
      <c r="E144" s="523"/>
      <c r="F144" s="525"/>
      <c r="G144" s="87" t="s">
        <v>34</v>
      </c>
      <c r="H144" s="13"/>
      <c r="I144" s="11">
        <f t="shared" si="108"/>
        <v>0</v>
      </c>
      <c r="J144" s="12"/>
      <c r="K144" s="13"/>
      <c r="L144" s="11">
        <f t="shared" si="109"/>
        <v>0</v>
      </c>
      <c r="M144" s="12"/>
      <c r="N144" s="13"/>
      <c r="O144" s="11">
        <f t="shared" si="110"/>
        <v>0</v>
      </c>
      <c r="P144" s="12"/>
      <c r="Q144" s="13"/>
      <c r="R144" s="11">
        <f t="shared" si="111"/>
        <v>0</v>
      </c>
      <c r="S144" s="12"/>
      <c r="T144" s="13">
        <v>1413708</v>
      </c>
      <c r="U144" s="11">
        <f t="shared" si="112"/>
        <v>1413708</v>
      </c>
      <c r="V144" s="12"/>
      <c r="W144" s="13"/>
      <c r="X144" s="11">
        <f t="shared" si="113"/>
        <v>0</v>
      </c>
      <c r="Y144" s="12"/>
      <c r="Z144" s="13"/>
      <c r="AA144" s="11">
        <f t="shared" si="114"/>
        <v>0</v>
      </c>
      <c r="AB144" s="12"/>
      <c r="AC144" s="13"/>
      <c r="AD144" s="11">
        <f t="shared" si="115"/>
        <v>0</v>
      </c>
      <c r="AE144" s="12"/>
      <c r="AF144" s="13"/>
      <c r="AG144" s="11">
        <f t="shared" si="116"/>
        <v>0</v>
      </c>
      <c r="AH144" s="12"/>
      <c r="AI144" s="14"/>
      <c r="AJ144" s="154">
        <f>SUM(J139:J147,M139:M147,P139:P147,S139:S147,V139:V147,Y139:Y147,AB139:AB147,AE139:AE147,AH139:AH147)</f>
        <v>270000</v>
      </c>
    </row>
    <row r="145" spans="1:36">
      <c r="A145" s="529"/>
      <c r="B145" s="515"/>
      <c r="C145" s="518"/>
      <c r="D145" s="539"/>
      <c r="E145" s="523"/>
      <c r="F145" s="525"/>
      <c r="G145" s="87" t="s">
        <v>35</v>
      </c>
      <c r="H145" s="13"/>
      <c r="I145" s="11">
        <f t="shared" si="108"/>
        <v>0</v>
      </c>
      <c r="J145" s="12"/>
      <c r="K145" s="13"/>
      <c r="L145" s="11">
        <f t="shared" si="109"/>
        <v>0</v>
      </c>
      <c r="M145" s="12"/>
      <c r="N145" s="13"/>
      <c r="O145" s="11">
        <f t="shared" si="110"/>
        <v>0</v>
      </c>
      <c r="P145" s="12"/>
      <c r="Q145" s="13"/>
      <c r="R145" s="11">
        <f t="shared" si="111"/>
        <v>0</v>
      </c>
      <c r="S145" s="12"/>
      <c r="T145" s="13"/>
      <c r="U145" s="11">
        <f t="shared" si="112"/>
        <v>0</v>
      </c>
      <c r="V145" s="12"/>
      <c r="W145" s="13"/>
      <c r="X145" s="11">
        <f t="shared" si="113"/>
        <v>0</v>
      </c>
      <c r="Y145" s="12"/>
      <c r="Z145" s="13"/>
      <c r="AA145" s="11">
        <f t="shared" si="114"/>
        <v>0</v>
      </c>
      <c r="AB145" s="12"/>
      <c r="AC145" s="13"/>
      <c r="AD145" s="11">
        <f t="shared" si="115"/>
        <v>0</v>
      </c>
      <c r="AE145" s="12"/>
      <c r="AF145" s="13"/>
      <c r="AG145" s="11">
        <f t="shared" si="116"/>
        <v>0</v>
      </c>
      <c r="AH145" s="12"/>
      <c r="AI145" s="14"/>
      <c r="AJ145" s="76" t="s">
        <v>40</v>
      </c>
    </row>
    <row r="146" spans="1:36">
      <c r="A146" s="529"/>
      <c r="B146" s="515"/>
      <c r="C146" s="518"/>
      <c r="D146" s="539"/>
      <c r="E146" s="523"/>
      <c r="F146" s="525"/>
      <c r="G146" s="87" t="s">
        <v>37</v>
      </c>
      <c r="H146" s="13"/>
      <c r="I146" s="11">
        <f t="shared" si="108"/>
        <v>0</v>
      </c>
      <c r="J146" s="12"/>
      <c r="K146" s="13"/>
      <c r="L146" s="11">
        <f t="shared" si="109"/>
        <v>0</v>
      </c>
      <c r="M146" s="12"/>
      <c r="N146" s="13"/>
      <c r="O146" s="11">
        <f t="shared" si="110"/>
        <v>0</v>
      </c>
      <c r="P146" s="12"/>
      <c r="Q146" s="13"/>
      <c r="R146" s="11">
        <f t="shared" si="111"/>
        <v>0</v>
      </c>
      <c r="S146" s="12"/>
      <c r="T146" s="13"/>
      <c r="U146" s="11">
        <f t="shared" si="112"/>
        <v>0</v>
      </c>
      <c r="V146" s="12"/>
      <c r="W146" s="13"/>
      <c r="X146" s="11">
        <f t="shared" si="113"/>
        <v>0</v>
      </c>
      <c r="Y146" s="12"/>
      <c r="Z146" s="13"/>
      <c r="AA146" s="11">
        <f t="shared" si="114"/>
        <v>0</v>
      </c>
      <c r="AB146" s="12"/>
      <c r="AC146" s="13"/>
      <c r="AD146" s="11">
        <f t="shared" si="115"/>
        <v>0</v>
      </c>
      <c r="AE146" s="12"/>
      <c r="AF146" s="13"/>
      <c r="AG146" s="11">
        <f t="shared" si="116"/>
        <v>0</v>
      </c>
      <c r="AH146" s="12"/>
      <c r="AI146" s="14"/>
      <c r="AJ146" s="155">
        <f>AJ144/AJ140</f>
        <v>0.16036034751869088</v>
      </c>
    </row>
    <row r="147" spans="1:36" ht="15.75" thickBot="1">
      <c r="A147" s="530"/>
      <c r="B147" s="536"/>
      <c r="C147" s="537"/>
      <c r="D147" s="540"/>
      <c r="E147" s="541"/>
      <c r="F147" s="542"/>
      <c r="G147" s="135" t="s">
        <v>38</v>
      </c>
      <c r="H147" s="26"/>
      <c r="I147" s="20">
        <f t="shared" si="108"/>
        <v>0</v>
      </c>
      <c r="J147" s="21"/>
      <c r="K147" s="26"/>
      <c r="L147" s="20">
        <f t="shared" si="109"/>
        <v>0</v>
      </c>
      <c r="M147" s="21"/>
      <c r="N147" s="26"/>
      <c r="O147" s="20">
        <f t="shared" si="110"/>
        <v>0</v>
      </c>
      <c r="P147" s="21"/>
      <c r="Q147" s="26"/>
      <c r="R147" s="20">
        <f t="shared" si="111"/>
        <v>0</v>
      </c>
      <c r="S147" s="21"/>
      <c r="T147" s="26"/>
      <c r="U147" s="20">
        <f t="shared" si="112"/>
        <v>0</v>
      </c>
      <c r="V147" s="21"/>
      <c r="W147" s="26"/>
      <c r="X147" s="20">
        <f t="shared" si="113"/>
        <v>0</v>
      </c>
      <c r="Y147" s="21"/>
      <c r="Z147" s="26"/>
      <c r="AA147" s="20">
        <f t="shared" si="114"/>
        <v>0</v>
      </c>
      <c r="AB147" s="21"/>
      <c r="AC147" s="26"/>
      <c r="AD147" s="20">
        <f t="shared" si="115"/>
        <v>0</v>
      </c>
      <c r="AE147" s="21"/>
      <c r="AF147" s="26"/>
      <c r="AG147" s="20">
        <f t="shared" si="116"/>
        <v>0</v>
      </c>
      <c r="AH147" s="21"/>
      <c r="AI147" s="188"/>
      <c r="AJ147" s="167"/>
    </row>
    <row r="148" spans="1:36" ht="15" customHeight="1">
      <c r="A148" s="531" t="s">
        <v>17</v>
      </c>
      <c r="B148" s="499" t="s">
        <v>13</v>
      </c>
      <c r="C148" s="303" t="s">
        <v>14</v>
      </c>
      <c r="D148" s="303" t="s">
        <v>157</v>
      </c>
      <c r="E148" s="502" t="s">
        <v>16</v>
      </c>
      <c r="F148" s="293" t="s">
        <v>17</v>
      </c>
      <c r="G148" s="304" t="s">
        <v>18</v>
      </c>
      <c r="H148" s="312" t="s">
        <v>19</v>
      </c>
      <c r="I148" s="293" t="s">
        <v>20</v>
      </c>
      <c r="J148" s="294" t="s">
        <v>21</v>
      </c>
      <c r="K148" s="312" t="s">
        <v>19</v>
      </c>
      <c r="L148" s="293" t="s">
        <v>20</v>
      </c>
      <c r="M148" s="294" t="s">
        <v>21</v>
      </c>
      <c r="N148" s="312" t="s">
        <v>19</v>
      </c>
      <c r="O148" s="293" t="s">
        <v>20</v>
      </c>
      <c r="P148" s="294" t="s">
        <v>21</v>
      </c>
      <c r="Q148" s="312" t="s">
        <v>19</v>
      </c>
      <c r="R148" s="293" t="s">
        <v>20</v>
      </c>
      <c r="S148" s="294" t="s">
        <v>21</v>
      </c>
      <c r="T148" s="312" t="s">
        <v>19</v>
      </c>
      <c r="U148" s="293" t="s">
        <v>20</v>
      </c>
      <c r="V148" s="294" t="s">
        <v>21</v>
      </c>
      <c r="W148" s="312" t="s">
        <v>19</v>
      </c>
      <c r="X148" s="293" t="s">
        <v>20</v>
      </c>
      <c r="Y148" s="294" t="s">
        <v>21</v>
      </c>
      <c r="Z148" s="312" t="s">
        <v>19</v>
      </c>
      <c r="AA148" s="293" t="s">
        <v>20</v>
      </c>
      <c r="AB148" s="294" t="s">
        <v>21</v>
      </c>
      <c r="AC148" s="312" t="s">
        <v>19</v>
      </c>
      <c r="AD148" s="293" t="s">
        <v>20</v>
      </c>
      <c r="AE148" s="294" t="s">
        <v>21</v>
      </c>
      <c r="AF148" s="312" t="s">
        <v>19</v>
      </c>
      <c r="AG148" s="293" t="s">
        <v>20</v>
      </c>
      <c r="AH148" s="294" t="s">
        <v>21</v>
      </c>
      <c r="AI148" s="281" t="s">
        <v>19</v>
      </c>
      <c r="AJ148" s="282" t="s">
        <v>22</v>
      </c>
    </row>
    <row r="149" spans="1:36" ht="15" customHeight="1">
      <c r="A149" s="532"/>
      <c r="B149" s="500"/>
      <c r="C149" s="501"/>
      <c r="D149" s="501"/>
      <c r="E149" s="503"/>
      <c r="F149" s="504"/>
      <c r="G149" s="527"/>
      <c r="H149" s="509"/>
      <c r="I149" s="504"/>
      <c r="J149" s="508"/>
      <c r="K149" s="509"/>
      <c r="L149" s="504"/>
      <c r="M149" s="508"/>
      <c r="N149" s="509"/>
      <c r="O149" s="504"/>
      <c r="P149" s="508"/>
      <c r="Q149" s="509"/>
      <c r="R149" s="504"/>
      <c r="S149" s="508"/>
      <c r="T149" s="509"/>
      <c r="U149" s="504"/>
      <c r="V149" s="508"/>
      <c r="W149" s="509"/>
      <c r="X149" s="504"/>
      <c r="Y149" s="508"/>
      <c r="Z149" s="509"/>
      <c r="AA149" s="504"/>
      <c r="AB149" s="508"/>
      <c r="AC149" s="509"/>
      <c r="AD149" s="504"/>
      <c r="AE149" s="508"/>
      <c r="AF149" s="509"/>
      <c r="AG149" s="504"/>
      <c r="AH149" s="508"/>
      <c r="AI149" s="534"/>
      <c r="AJ149" s="535"/>
    </row>
    <row r="150" spans="1:36" ht="15" customHeight="1">
      <c r="A150" s="528" t="s">
        <v>332</v>
      </c>
      <c r="B150" s="514" t="s">
        <v>444</v>
      </c>
      <c r="C150" s="517">
        <v>2228</v>
      </c>
      <c r="D150" s="538"/>
      <c r="E150" s="322" t="s">
        <v>445</v>
      </c>
      <c r="F150" s="296" t="s">
        <v>332</v>
      </c>
      <c r="G150" s="85" t="s">
        <v>27</v>
      </c>
      <c r="H150" s="13"/>
      <c r="I150" s="9">
        <f t="shared" ref="I150:I158" si="117">H150-J150</f>
        <v>0</v>
      </c>
      <c r="J150" s="10"/>
      <c r="K150" s="13"/>
      <c r="L150" s="9">
        <f t="shared" ref="L150:L158" si="118">K150-M150</f>
        <v>0</v>
      </c>
      <c r="M150" s="10"/>
      <c r="N150" s="13"/>
      <c r="O150" s="9">
        <f t="shared" ref="O150:O158" si="119">N150-P150</f>
        <v>0</v>
      </c>
      <c r="P150" s="10"/>
      <c r="Q150" s="13"/>
      <c r="R150" s="9">
        <f t="shared" ref="R150:R158" si="120">Q150-S150</f>
        <v>0</v>
      </c>
      <c r="S150" s="10"/>
      <c r="T150" s="13"/>
      <c r="U150" s="9">
        <f t="shared" ref="U150:U158" si="121">T150-V150</f>
        <v>0</v>
      </c>
      <c r="V150" s="10"/>
      <c r="W150" s="13"/>
      <c r="X150" s="9">
        <f t="shared" ref="X150:X158" si="122">W150-Y150</f>
        <v>0</v>
      </c>
      <c r="Y150" s="10"/>
      <c r="Z150" s="13"/>
      <c r="AA150" s="9">
        <f t="shared" ref="AA150:AA158" si="123">Z150-AB150</f>
        <v>0</v>
      </c>
      <c r="AB150" s="10"/>
      <c r="AC150" s="13"/>
      <c r="AD150" s="9">
        <f t="shared" ref="AD150:AD158" si="124">AC150-AE150</f>
        <v>0</v>
      </c>
      <c r="AE150" s="10"/>
      <c r="AF150" s="13"/>
      <c r="AG150" s="9">
        <f t="shared" ref="AG150:AG158" si="125">AF150-AH150</f>
        <v>0</v>
      </c>
      <c r="AH150" s="10"/>
      <c r="AI150" s="3"/>
      <c r="AJ150" s="75" t="s">
        <v>28</v>
      </c>
    </row>
    <row r="151" spans="1:36">
      <c r="A151" s="529"/>
      <c r="B151" s="515"/>
      <c r="C151" s="518"/>
      <c r="D151" s="539"/>
      <c r="E151" s="523"/>
      <c r="F151" s="525"/>
      <c r="G151" s="87" t="s">
        <v>29</v>
      </c>
      <c r="H151" s="13"/>
      <c r="I151" s="11">
        <f t="shared" si="117"/>
        <v>0</v>
      </c>
      <c r="J151" s="12"/>
      <c r="K151" s="13"/>
      <c r="L151" s="11">
        <f t="shared" si="118"/>
        <v>0</v>
      </c>
      <c r="M151" s="12"/>
      <c r="N151" s="13"/>
      <c r="O151" s="11">
        <f t="shared" si="119"/>
        <v>0</v>
      </c>
      <c r="P151" s="12"/>
      <c r="Q151" s="13"/>
      <c r="R151" s="11">
        <f t="shared" si="120"/>
        <v>0</v>
      </c>
      <c r="S151" s="12"/>
      <c r="T151" s="13"/>
      <c r="U151" s="11">
        <f t="shared" si="121"/>
        <v>0</v>
      </c>
      <c r="V151" s="12"/>
      <c r="W151" s="13"/>
      <c r="X151" s="11">
        <f t="shared" si="122"/>
        <v>0</v>
      </c>
      <c r="Y151" s="12"/>
      <c r="Z151" s="13"/>
      <c r="AA151" s="11">
        <f t="shared" si="123"/>
        <v>0</v>
      </c>
      <c r="AB151" s="12"/>
      <c r="AC151" s="13"/>
      <c r="AD151" s="11">
        <f t="shared" si="124"/>
        <v>0</v>
      </c>
      <c r="AE151" s="12"/>
      <c r="AF151" s="13"/>
      <c r="AG151" s="11">
        <f t="shared" si="125"/>
        <v>0</v>
      </c>
      <c r="AH151" s="12"/>
      <c r="AI151" s="3"/>
      <c r="AJ151" s="154">
        <f>SUM(H150:H158,K150:K158,N150:N158,Q150:Q158,T150:T158,W150:W158,Z150:Z158,AC150:AC158,AF150:AF158)</f>
        <v>147401</v>
      </c>
    </row>
    <row r="152" spans="1:36">
      <c r="A152" s="529"/>
      <c r="B152" s="515"/>
      <c r="C152" s="518"/>
      <c r="D152" s="539"/>
      <c r="E152" s="523"/>
      <c r="F152" s="525"/>
      <c r="G152" s="87" t="s">
        <v>30</v>
      </c>
      <c r="H152" s="13"/>
      <c r="I152" s="11">
        <f t="shared" si="117"/>
        <v>0</v>
      </c>
      <c r="J152" s="12"/>
      <c r="K152" s="13"/>
      <c r="L152" s="11">
        <f t="shared" si="118"/>
        <v>0</v>
      </c>
      <c r="M152" s="12"/>
      <c r="N152" s="13"/>
      <c r="O152" s="11">
        <f t="shared" si="119"/>
        <v>0</v>
      </c>
      <c r="P152" s="12"/>
      <c r="Q152" s="13"/>
      <c r="R152" s="11">
        <f t="shared" si="120"/>
        <v>0</v>
      </c>
      <c r="S152" s="12"/>
      <c r="T152" s="13"/>
      <c r="U152" s="11">
        <f t="shared" si="121"/>
        <v>0</v>
      </c>
      <c r="V152" s="12"/>
      <c r="W152" s="13"/>
      <c r="X152" s="11">
        <f t="shared" si="122"/>
        <v>0</v>
      </c>
      <c r="Y152" s="12"/>
      <c r="Z152" s="13"/>
      <c r="AA152" s="11">
        <f t="shared" si="123"/>
        <v>0</v>
      </c>
      <c r="AB152" s="12"/>
      <c r="AC152" s="13"/>
      <c r="AD152" s="11">
        <f t="shared" si="124"/>
        <v>0</v>
      </c>
      <c r="AE152" s="12"/>
      <c r="AF152" s="13"/>
      <c r="AG152" s="11">
        <f t="shared" si="125"/>
        <v>0</v>
      </c>
      <c r="AH152" s="12"/>
      <c r="AI152" s="3"/>
      <c r="AJ152" s="76" t="s">
        <v>32</v>
      </c>
    </row>
    <row r="153" spans="1:36">
      <c r="A153" s="529"/>
      <c r="B153" s="515"/>
      <c r="C153" s="518"/>
      <c r="D153" s="539"/>
      <c r="E153" s="523"/>
      <c r="F153" s="525"/>
      <c r="G153" s="87" t="s">
        <v>31</v>
      </c>
      <c r="H153" s="13"/>
      <c r="I153" s="11">
        <f t="shared" si="117"/>
        <v>0</v>
      </c>
      <c r="J153" s="12"/>
      <c r="K153" s="13"/>
      <c r="L153" s="11">
        <f t="shared" si="118"/>
        <v>0</v>
      </c>
      <c r="M153" s="12"/>
      <c r="N153" s="13"/>
      <c r="O153" s="11">
        <f t="shared" si="119"/>
        <v>0</v>
      </c>
      <c r="P153" s="12"/>
      <c r="Q153" s="13"/>
      <c r="R153" s="11">
        <f t="shared" si="120"/>
        <v>0</v>
      </c>
      <c r="S153" s="12"/>
      <c r="T153" s="13"/>
      <c r="U153" s="11">
        <f t="shared" si="121"/>
        <v>0</v>
      </c>
      <c r="V153" s="12"/>
      <c r="W153" s="13"/>
      <c r="X153" s="11">
        <f t="shared" si="122"/>
        <v>0</v>
      </c>
      <c r="Y153" s="12"/>
      <c r="Z153" s="13"/>
      <c r="AA153" s="11">
        <f t="shared" si="123"/>
        <v>0</v>
      </c>
      <c r="AB153" s="12"/>
      <c r="AC153" s="13"/>
      <c r="AD153" s="11">
        <f t="shared" si="124"/>
        <v>0</v>
      </c>
      <c r="AE153" s="12"/>
      <c r="AF153" s="13"/>
      <c r="AG153" s="11">
        <f t="shared" si="125"/>
        <v>0</v>
      </c>
      <c r="AH153" s="12"/>
      <c r="AI153" s="3"/>
      <c r="AJ153" s="154">
        <f>SUM(I150:I158,L150:L158,O150:O158,R150:R158,U150:U158,X150:X158,AA150:AA158,AD150:AD158,AA150:AA158,AG150:AG158)</f>
        <v>147401</v>
      </c>
    </row>
    <row r="154" spans="1:36" ht="15" customHeight="1">
      <c r="A154" s="529"/>
      <c r="B154" s="515"/>
      <c r="C154" s="518"/>
      <c r="D154" s="539"/>
      <c r="E154" s="523"/>
      <c r="F154" s="525"/>
      <c r="G154" s="87" t="s">
        <v>33</v>
      </c>
      <c r="H154" s="13"/>
      <c r="I154" s="11">
        <f t="shared" si="117"/>
        <v>0</v>
      </c>
      <c r="J154" s="12"/>
      <c r="K154" s="13"/>
      <c r="L154" s="11">
        <f t="shared" si="118"/>
        <v>0</v>
      </c>
      <c r="M154" s="12"/>
      <c r="N154" s="13"/>
      <c r="O154" s="11">
        <f t="shared" si="119"/>
        <v>0</v>
      </c>
      <c r="P154" s="12"/>
      <c r="Q154" s="13"/>
      <c r="R154" s="11">
        <f t="shared" si="120"/>
        <v>0</v>
      </c>
      <c r="S154" s="12"/>
      <c r="T154" s="13"/>
      <c r="U154" s="11">
        <f t="shared" si="121"/>
        <v>0</v>
      </c>
      <c r="V154" s="12"/>
      <c r="W154" s="13"/>
      <c r="X154" s="11">
        <f t="shared" si="122"/>
        <v>0</v>
      </c>
      <c r="Y154" s="12"/>
      <c r="Z154" s="13"/>
      <c r="AA154" s="11">
        <f t="shared" si="123"/>
        <v>0</v>
      </c>
      <c r="AB154" s="12"/>
      <c r="AC154" s="13"/>
      <c r="AD154" s="11">
        <f t="shared" si="124"/>
        <v>0</v>
      </c>
      <c r="AE154" s="12"/>
      <c r="AF154" s="13"/>
      <c r="AG154" s="11">
        <f t="shared" si="125"/>
        <v>0</v>
      </c>
      <c r="AH154" s="12"/>
      <c r="AI154" s="3"/>
      <c r="AJ154" s="76" t="s">
        <v>36</v>
      </c>
    </row>
    <row r="155" spans="1:36">
      <c r="A155" s="529"/>
      <c r="B155" s="515"/>
      <c r="C155" s="518"/>
      <c r="D155" s="539"/>
      <c r="E155" s="523"/>
      <c r="F155" s="525"/>
      <c r="G155" s="87" t="s">
        <v>34</v>
      </c>
      <c r="H155" s="13"/>
      <c r="I155" s="11">
        <f t="shared" si="117"/>
        <v>0</v>
      </c>
      <c r="J155" s="12"/>
      <c r="K155" s="13"/>
      <c r="L155" s="11">
        <f t="shared" si="118"/>
        <v>0</v>
      </c>
      <c r="M155" s="12"/>
      <c r="N155" s="13"/>
      <c r="O155" s="11">
        <f t="shared" si="119"/>
        <v>0</v>
      </c>
      <c r="P155" s="12"/>
      <c r="Q155" s="13"/>
      <c r="R155" s="11">
        <f t="shared" si="120"/>
        <v>0</v>
      </c>
      <c r="S155" s="12"/>
      <c r="T155" s="13">
        <v>147401</v>
      </c>
      <c r="U155" s="11">
        <f t="shared" si="121"/>
        <v>147401</v>
      </c>
      <c r="V155" s="12"/>
      <c r="W155" s="13"/>
      <c r="X155" s="11">
        <f t="shared" si="122"/>
        <v>0</v>
      </c>
      <c r="Y155" s="12"/>
      <c r="Z155" s="13"/>
      <c r="AA155" s="11">
        <f t="shared" si="123"/>
        <v>0</v>
      </c>
      <c r="AB155" s="12"/>
      <c r="AC155" s="13"/>
      <c r="AD155" s="11">
        <f t="shared" si="124"/>
        <v>0</v>
      </c>
      <c r="AE155" s="12"/>
      <c r="AF155" s="13"/>
      <c r="AG155" s="11">
        <f t="shared" si="125"/>
        <v>0</v>
      </c>
      <c r="AH155" s="12"/>
      <c r="AI155" s="3"/>
      <c r="AJ155" s="154">
        <f>SUM(J150:J158,M150:M158,P150:P158,S150:S158,V150:V158,Y150:Y158,AB150:AB158,AE150:AE158,AH150:AH158)</f>
        <v>0</v>
      </c>
    </row>
    <row r="156" spans="1:36">
      <c r="A156" s="529"/>
      <c r="B156" s="515"/>
      <c r="C156" s="518"/>
      <c r="D156" s="539"/>
      <c r="E156" s="523"/>
      <c r="F156" s="525"/>
      <c r="G156" s="87" t="s">
        <v>35</v>
      </c>
      <c r="H156" s="13"/>
      <c r="I156" s="11">
        <f t="shared" si="117"/>
        <v>0</v>
      </c>
      <c r="J156" s="12"/>
      <c r="K156" s="13"/>
      <c r="L156" s="11">
        <f t="shared" si="118"/>
        <v>0</v>
      </c>
      <c r="M156" s="12"/>
      <c r="N156" s="13"/>
      <c r="O156" s="11">
        <f t="shared" si="119"/>
        <v>0</v>
      </c>
      <c r="P156" s="12"/>
      <c r="Q156" s="13"/>
      <c r="R156" s="11">
        <f t="shared" si="120"/>
        <v>0</v>
      </c>
      <c r="S156" s="12"/>
      <c r="T156" s="13"/>
      <c r="U156" s="11">
        <f t="shared" si="121"/>
        <v>0</v>
      </c>
      <c r="V156" s="12"/>
      <c r="W156" s="13"/>
      <c r="X156" s="11">
        <f t="shared" si="122"/>
        <v>0</v>
      </c>
      <c r="Y156" s="12"/>
      <c r="Z156" s="13"/>
      <c r="AA156" s="11">
        <f t="shared" si="123"/>
        <v>0</v>
      </c>
      <c r="AB156" s="12"/>
      <c r="AC156" s="13"/>
      <c r="AD156" s="11">
        <f t="shared" si="124"/>
        <v>0</v>
      </c>
      <c r="AE156" s="12"/>
      <c r="AF156" s="13"/>
      <c r="AG156" s="11">
        <f t="shared" si="125"/>
        <v>0</v>
      </c>
      <c r="AH156" s="12"/>
      <c r="AI156" s="3"/>
      <c r="AJ156" s="76" t="s">
        <v>40</v>
      </c>
    </row>
    <row r="157" spans="1:36">
      <c r="A157" s="529"/>
      <c r="B157" s="515"/>
      <c r="C157" s="518"/>
      <c r="D157" s="539"/>
      <c r="E157" s="523"/>
      <c r="F157" s="525"/>
      <c r="G157" s="87" t="s">
        <v>37</v>
      </c>
      <c r="H157" s="13"/>
      <c r="I157" s="11">
        <f t="shared" si="117"/>
        <v>0</v>
      </c>
      <c r="J157" s="12"/>
      <c r="K157" s="13"/>
      <c r="L157" s="11">
        <f t="shared" si="118"/>
        <v>0</v>
      </c>
      <c r="M157" s="12"/>
      <c r="N157" s="13"/>
      <c r="O157" s="11">
        <f t="shared" si="119"/>
        <v>0</v>
      </c>
      <c r="P157" s="12"/>
      <c r="Q157" s="13"/>
      <c r="R157" s="11">
        <f t="shared" si="120"/>
        <v>0</v>
      </c>
      <c r="S157" s="12"/>
      <c r="T157" s="13"/>
      <c r="U157" s="11">
        <f t="shared" si="121"/>
        <v>0</v>
      </c>
      <c r="V157" s="12"/>
      <c r="W157" s="13"/>
      <c r="X157" s="11">
        <f t="shared" si="122"/>
        <v>0</v>
      </c>
      <c r="Y157" s="12"/>
      <c r="Z157" s="13"/>
      <c r="AA157" s="11">
        <f t="shared" si="123"/>
        <v>0</v>
      </c>
      <c r="AB157" s="12"/>
      <c r="AC157" s="13"/>
      <c r="AD157" s="11">
        <f t="shared" si="124"/>
        <v>0</v>
      </c>
      <c r="AE157" s="12"/>
      <c r="AF157" s="13"/>
      <c r="AG157" s="11">
        <f t="shared" si="125"/>
        <v>0</v>
      </c>
      <c r="AH157" s="12"/>
      <c r="AI157" s="3"/>
      <c r="AJ157" s="155">
        <f>AJ155/AJ151</f>
        <v>0</v>
      </c>
    </row>
    <row r="158" spans="1:36" ht="15" customHeight="1" thickBot="1">
      <c r="A158" s="530"/>
      <c r="B158" s="536"/>
      <c r="C158" s="537"/>
      <c r="D158" s="540"/>
      <c r="E158" s="541"/>
      <c r="F158" s="542"/>
      <c r="G158" s="135" t="s">
        <v>38</v>
      </c>
      <c r="H158" s="26"/>
      <c r="I158" s="20">
        <f t="shared" si="117"/>
        <v>0</v>
      </c>
      <c r="J158" s="21"/>
      <c r="K158" s="26"/>
      <c r="L158" s="20">
        <f t="shared" si="118"/>
        <v>0</v>
      </c>
      <c r="M158" s="21"/>
      <c r="N158" s="26"/>
      <c r="O158" s="20">
        <f t="shared" si="119"/>
        <v>0</v>
      </c>
      <c r="P158" s="21"/>
      <c r="Q158" s="26"/>
      <c r="R158" s="20">
        <f t="shared" si="120"/>
        <v>0</v>
      </c>
      <c r="S158" s="21"/>
      <c r="T158" s="26"/>
      <c r="U158" s="20">
        <f t="shared" si="121"/>
        <v>0</v>
      </c>
      <c r="V158" s="21"/>
      <c r="W158" s="26"/>
      <c r="X158" s="20">
        <f t="shared" si="122"/>
        <v>0</v>
      </c>
      <c r="Y158" s="21"/>
      <c r="Z158" s="26"/>
      <c r="AA158" s="20">
        <f t="shared" si="123"/>
        <v>0</v>
      </c>
      <c r="AB158" s="21"/>
      <c r="AC158" s="26"/>
      <c r="AD158" s="20">
        <f t="shared" si="124"/>
        <v>0</v>
      </c>
      <c r="AE158" s="21"/>
      <c r="AF158" s="26"/>
      <c r="AG158" s="20">
        <f t="shared" si="125"/>
        <v>0</v>
      </c>
      <c r="AH158" s="21"/>
      <c r="AI158" s="19"/>
      <c r="AJ158" s="167"/>
    </row>
    <row r="159" spans="1:36" hidden="1">
      <c r="A159" s="531" t="s">
        <v>17</v>
      </c>
      <c r="B159" s="499" t="s">
        <v>13</v>
      </c>
      <c r="C159" s="303" t="s">
        <v>14</v>
      </c>
      <c r="D159" s="303" t="s">
        <v>157</v>
      </c>
      <c r="E159" s="502" t="s">
        <v>16</v>
      </c>
      <c r="F159" s="293" t="s">
        <v>17</v>
      </c>
      <c r="G159" s="304" t="s">
        <v>18</v>
      </c>
      <c r="H159" s="311" t="s">
        <v>19</v>
      </c>
      <c r="I159" s="307" t="s">
        <v>20</v>
      </c>
      <c r="J159" s="310" t="s">
        <v>21</v>
      </c>
      <c r="K159" s="311" t="s">
        <v>19</v>
      </c>
      <c r="L159" s="307" t="s">
        <v>20</v>
      </c>
      <c r="M159" s="310" t="s">
        <v>21</v>
      </c>
      <c r="N159" s="311" t="s">
        <v>19</v>
      </c>
      <c r="O159" s="307" t="s">
        <v>20</v>
      </c>
      <c r="P159" s="310" t="s">
        <v>21</v>
      </c>
      <c r="Q159" s="311" t="s">
        <v>19</v>
      </c>
      <c r="R159" s="307" t="s">
        <v>20</v>
      </c>
      <c r="S159" s="310" t="s">
        <v>21</v>
      </c>
      <c r="T159" s="311" t="s">
        <v>19</v>
      </c>
      <c r="U159" s="307" t="s">
        <v>20</v>
      </c>
      <c r="V159" s="310" t="s">
        <v>21</v>
      </c>
      <c r="W159" s="311" t="s">
        <v>19</v>
      </c>
      <c r="X159" s="307" t="s">
        <v>20</v>
      </c>
      <c r="Y159" s="310" t="s">
        <v>21</v>
      </c>
      <c r="Z159" s="311" t="s">
        <v>19</v>
      </c>
      <c r="AA159" s="307" t="s">
        <v>20</v>
      </c>
      <c r="AB159" s="310" t="s">
        <v>21</v>
      </c>
      <c r="AC159" s="311" t="s">
        <v>19</v>
      </c>
      <c r="AD159" s="307" t="s">
        <v>20</v>
      </c>
      <c r="AE159" s="310" t="s">
        <v>21</v>
      </c>
      <c r="AF159" s="311" t="s">
        <v>19</v>
      </c>
      <c r="AG159" s="307" t="s">
        <v>20</v>
      </c>
      <c r="AH159" s="310" t="s">
        <v>21</v>
      </c>
      <c r="AI159" s="281" t="s">
        <v>19</v>
      </c>
      <c r="AJ159" s="282" t="s">
        <v>22</v>
      </c>
    </row>
    <row r="160" spans="1:36" hidden="1">
      <c r="A160" s="532"/>
      <c r="B160" s="500"/>
      <c r="C160" s="501"/>
      <c r="D160" s="501"/>
      <c r="E160" s="503"/>
      <c r="F160" s="504"/>
      <c r="G160" s="527"/>
      <c r="H160" s="553"/>
      <c r="I160" s="324"/>
      <c r="J160" s="325"/>
      <c r="K160" s="553"/>
      <c r="L160" s="324"/>
      <c r="M160" s="325"/>
      <c r="N160" s="553"/>
      <c r="O160" s="324"/>
      <c r="P160" s="325"/>
      <c r="Q160" s="553"/>
      <c r="R160" s="324"/>
      <c r="S160" s="325"/>
      <c r="T160" s="553"/>
      <c r="U160" s="324"/>
      <c r="V160" s="325"/>
      <c r="W160" s="553"/>
      <c r="X160" s="324"/>
      <c r="Y160" s="325"/>
      <c r="Z160" s="553"/>
      <c r="AA160" s="324"/>
      <c r="AB160" s="325"/>
      <c r="AC160" s="553"/>
      <c r="AD160" s="324"/>
      <c r="AE160" s="325"/>
      <c r="AF160" s="553"/>
      <c r="AG160" s="324"/>
      <c r="AH160" s="325"/>
      <c r="AI160" s="534"/>
      <c r="AJ160" s="535"/>
    </row>
    <row r="161" spans="1:36" hidden="1">
      <c r="A161" s="528" t="s">
        <v>332</v>
      </c>
      <c r="B161" s="514" t="s">
        <v>446</v>
      </c>
      <c r="C161" s="517">
        <v>2320</v>
      </c>
      <c r="D161" s="538"/>
      <c r="E161" s="322" t="s">
        <v>447</v>
      </c>
      <c r="F161" s="296" t="s">
        <v>332</v>
      </c>
      <c r="G161" s="85" t="s">
        <v>27</v>
      </c>
      <c r="H161" s="13"/>
      <c r="I161" s="9">
        <f t="shared" ref="I161:I169" si="126">H161-J161</f>
        <v>0</v>
      </c>
      <c r="J161" s="10"/>
      <c r="K161" s="13"/>
      <c r="L161" s="9">
        <f t="shared" ref="L161:L169" si="127">K161-M161</f>
        <v>0</v>
      </c>
      <c r="M161" s="10"/>
      <c r="N161" s="13"/>
      <c r="O161" s="9">
        <f t="shared" ref="O161:O169" si="128">N161-P161</f>
        <v>0</v>
      </c>
      <c r="P161" s="10"/>
      <c r="Q161" s="13"/>
      <c r="R161" s="9">
        <f t="shared" ref="R161:R169" si="129">Q161-S161</f>
        <v>0</v>
      </c>
      <c r="S161" s="10"/>
      <c r="T161" s="13"/>
      <c r="U161" s="9">
        <f t="shared" ref="U161:U169" si="130">T161-V161</f>
        <v>0</v>
      </c>
      <c r="V161" s="10"/>
      <c r="W161" s="13"/>
      <c r="X161" s="9">
        <f t="shared" ref="X161:X169" si="131">W161-Y161</f>
        <v>0</v>
      </c>
      <c r="Y161" s="10"/>
      <c r="Z161" s="13"/>
      <c r="AA161" s="9">
        <f t="shared" ref="AA161:AA169" si="132">Z161-AB161</f>
        <v>0</v>
      </c>
      <c r="AB161" s="10"/>
      <c r="AC161" s="13"/>
      <c r="AD161" s="9">
        <f t="shared" ref="AD161:AD169" si="133">AC161-AE161</f>
        <v>0</v>
      </c>
      <c r="AE161" s="10"/>
      <c r="AF161" s="13"/>
      <c r="AG161" s="9">
        <f t="shared" ref="AG161:AG169" si="134">AF161-AH161</f>
        <v>0</v>
      </c>
      <c r="AH161" s="10"/>
      <c r="AI161" s="25"/>
      <c r="AJ161" s="75" t="s">
        <v>28</v>
      </c>
    </row>
    <row r="162" spans="1:36" hidden="1">
      <c r="A162" s="529"/>
      <c r="B162" s="515"/>
      <c r="C162" s="518"/>
      <c r="D162" s="539"/>
      <c r="E162" s="523"/>
      <c r="F162" s="525"/>
      <c r="G162" s="87" t="s">
        <v>29</v>
      </c>
      <c r="H162" s="13"/>
      <c r="I162" s="11">
        <f t="shared" si="126"/>
        <v>0</v>
      </c>
      <c r="J162" s="12"/>
      <c r="K162" s="13"/>
      <c r="L162" s="11">
        <f t="shared" si="127"/>
        <v>0</v>
      </c>
      <c r="M162" s="12"/>
      <c r="N162" s="13"/>
      <c r="O162" s="11">
        <f t="shared" si="128"/>
        <v>0</v>
      </c>
      <c r="P162" s="12"/>
      <c r="Q162" s="13"/>
      <c r="R162" s="11">
        <f t="shared" si="129"/>
        <v>0</v>
      </c>
      <c r="S162" s="12"/>
      <c r="T162" s="13"/>
      <c r="U162" s="11">
        <f t="shared" si="130"/>
        <v>0</v>
      </c>
      <c r="V162" s="12"/>
      <c r="W162" s="13"/>
      <c r="X162" s="11">
        <f t="shared" si="131"/>
        <v>0</v>
      </c>
      <c r="Y162" s="12"/>
      <c r="Z162" s="13"/>
      <c r="AA162" s="11">
        <f t="shared" si="132"/>
        <v>0</v>
      </c>
      <c r="AB162" s="12"/>
      <c r="AC162" s="13"/>
      <c r="AD162" s="11">
        <f t="shared" si="133"/>
        <v>0</v>
      </c>
      <c r="AE162" s="12"/>
      <c r="AF162" s="13"/>
      <c r="AG162" s="11">
        <f t="shared" si="134"/>
        <v>0</v>
      </c>
      <c r="AH162" s="12"/>
      <c r="AI162" s="25"/>
      <c r="AJ162" s="154">
        <f>SUM(H161:H169,K161:K169,N161:N169,Q161:Q169,T161:T169,W161:W169,Z161:Z169,AC161:AC169,AF161:AF169)</f>
        <v>250000</v>
      </c>
    </row>
    <row r="163" spans="1:36" hidden="1">
      <c r="A163" s="529"/>
      <c r="B163" s="515"/>
      <c r="C163" s="518"/>
      <c r="D163" s="539"/>
      <c r="E163" s="523"/>
      <c r="F163" s="525"/>
      <c r="G163" s="87" t="s">
        <v>30</v>
      </c>
      <c r="H163" s="13">
        <v>250000</v>
      </c>
      <c r="I163" s="11">
        <f t="shared" si="126"/>
        <v>-10000</v>
      </c>
      <c r="J163" s="12">
        <v>260000</v>
      </c>
      <c r="K163" s="13"/>
      <c r="L163" s="11">
        <f t="shared" si="127"/>
        <v>0</v>
      </c>
      <c r="M163" s="12"/>
      <c r="N163" s="13"/>
      <c r="O163" s="11">
        <f t="shared" si="128"/>
        <v>0</v>
      </c>
      <c r="P163" s="12"/>
      <c r="Q163" s="13"/>
      <c r="R163" s="11">
        <f t="shared" si="129"/>
        <v>0</v>
      </c>
      <c r="S163" s="12"/>
      <c r="T163" s="13"/>
      <c r="U163" s="11">
        <f t="shared" si="130"/>
        <v>0</v>
      </c>
      <c r="V163" s="12"/>
      <c r="W163" s="13"/>
      <c r="X163" s="11">
        <f t="shared" si="131"/>
        <v>0</v>
      </c>
      <c r="Y163" s="12"/>
      <c r="Z163" s="13"/>
      <c r="AA163" s="11">
        <f t="shared" si="132"/>
        <v>0</v>
      </c>
      <c r="AB163" s="12"/>
      <c r="AC163" s="13"/>
      <c r="AD163" s="11">
        <f t="shared" si="133"/>
        <v>0</v>
      </c>
      <c r="AE163" s="12"/>
      <c r="AF163" s="13"/>
      <c r="AG163" s="11">
        <f t="shared" si="134"/>
        <v>0</v>
      </c>
      <c r="AH163" s="12"/>
      <c r="AI163" s="25"/>
      <c r="AJ163" s="76" t="s">
        <v>32</v>
      </c>
    </row>
    <row r="164" spans="1:36" hidden="1">
      <c r="A164" s="529"/>
      <c r="B164" s="515"/>
      <c r="C164" s="518"/>
      <c r="D164" s="539"/>
      <c r="E164" s="523"/>
      <c r="F164" s="525"/>
      <c r="G164" s="87" t="s">
        <v>31</v>
      </c>
      <c r="H164" s="13"/>
      <c r="I164" s="11">
        <f t="shared" si="126"/>
        <v>0</v>
      </c>
      <c r="J164" s="12"/>
      <c r="K164" s="13"/>
      <c r="L164" s="11">
        <f t="shared" si="127"/>
        <v>0</v>
      </c>
      <c r="M164" s="12"/>
      <c r="N164" s="13"/>
      <c r="O164" s="11">
        <f t="shared" si="128"/>
        <v>0</v>
      </c>
      <c r="P164" s="12"/>
      <c r="Q164" s="13"/>
      <c r="R164" s="11">
        <f t="shared" si="129"/>
        <v>0</v>
      </c>
      <c r="S164" s="12"/>
      <c r="T164" s="13"/>
      <c r="U164" s="11">
        <f t="shared" si="130"/>
        <v>0</v>
      </c>
      <c r="V164" s="12"/>
      <c r="W164" s="13"/>
      <c r="X164" s="11">
        <f t="shared" si="131"/>
        <v>0</v>
      </c>
      <c r="Y164" s="12"/>
      <c r="Z164" s="13"/>
      <c r="AA164" s="11">
        <f t="shared" si="132"/>
        <v>0</v>
      </c>
      <c r="AB164" s="12"/>
      <c r="AC164" s="13"/>
      <c r="AD164" s="11">
        <f t="shared" si="133"/>
        <v>0</v>
      </c>
      <c r="AE164" s="12"/>
      <c r="AF164" s="13"/>
      <c r="AG164" s="11">
        <f t="shared" si="134"/>
        <v>0</v>
      </c>
      <c r="AH164" s="12"/>
      <c r="AI164" s="25"/>
      <c r="AJ164" s="154">
        <f>SUM(I161:I169,L161:L169,O161:O169,R161:R169,U161:U169,X161:X169,AA161:AA169,AD161:AD169,AA161:AA169,AG161:AG169)</f>
        <v>-10000</v>
      </c>
    </row>
    <row r="165" spans="1:36" hidden="1">
      <c r="A165" s="529"/>
      <c r="B165" s="515"/>
      <c r="C165" s="518"/>
      <c r="D165" s="539"/>
      <c r="E165" s="523"/>
      <c r="F165" s="525"/>
      <c r="G165" s="87" t="s">
        <v>33</v>
      </c>
      <c r="H165" s="13"/>
      <c r="I165" s="11">
        <f t="shared" si="126"/>
        <v>0</v>
      </c>
      <c r="J165" s="12"/>
      <c r="K165" s="13"/>
      <c r="L165" s="11">
        <f t="shared" si="127"/>
        <v>0</v>
      </c>
      <c r="M165" s="12"/>
      <c r="N165" s="13"/>
      <c r="O165" s="11">
        <f t="shared" si="128"/>
        <v>0</v>
      </c>
      <c r="P165" s="12"/>
      <c r="Q165" s="13"/>
      <c r="R165" s="11">
        <f t="shared" si="129"/>
        <v>0</v>
      </c>
      <c r="S165" s="12"/>
      <c r="T165" s="13"/>
      <c r="U165" s="11">
        <f t="shared" si="130"/>
        <v>0</v>
      </c>
      <c r="V165" s="12"/>
      <c r="W165" s="13"/>
      <c r="X165" s="11">
        <f t="shared" si="131"/>
        <v>0</v>
      </c>
      <c r="Y165" s="12"/>
      <c r="Z165" s="13"/>
      <c r="AA165" s="11">
        <f t="shared" si="132"/>
        <v>0</v>
      </c>
      <c r="AB165" s="12"/>
      <c r="AC165" s="13"/>
      <c r="AD165" s="11">
        <f t="shared" si="133"/>
        <v>0</v>
      </c>
      <c r="AE165" s="12"/>
      <c r="AF165" s="13"/>
      <c r="AG165" s="11">
        <f t="shared" si="134"/>
        <v>0</v>
      </c>
      <c r="AH165" s="12"/>
      <c r="AI165" s="25"/>
      <c r="AJ165" s="76" t="s">
        <v>36</v>
      </c>
    </row>
    <row r="166" spans="1:36" hidden="1">
      <c r="A166" s="529"/>
      <c r="B166" s="515"/>
      <c r="C166" s="518"/>
      <c r="D166" s="539"/>
      <c r="E166" s="523"/>
      <c r="F166" s="525"/>
      <c r="G166" s="87" t="s">
        <v>34</v>
      </c>
      <c r="H166" s="13"/>
      <c r="I166" s="11">
        <f t="shared" si="126"/>
        <v>0</v>
      </c>
      <c r="J166" s="12"/>
      <c r="K166" s="13"/>
      <c r="L166" s="11">
        <f t="shared" si="127"/>
        <v>0</v>
      </c>
      <c r="M166" s="12"/>
      <c r="N166" s="13"/>
      <c r="O166" s="11">
        <f t="shared" si="128"/>
        <v>0</v>
      </c>
      <c r="P166" s="12"/>
      <c r="Q166" s="13"/>
      <c r="R166" s="11">
        <f t="shared" si="129"/>
        <v>0</v>
      </c>
      <c r="S166" s="12"/>
      <c r="T166" s="13"/>
      <c r="U166" s="11">
        <f t="shared" si="130"/>
        <v>0</v>
      </c>
      <c r="V166" s="12"/>
      <c r="W166" s="13"/>
      <c r="X166" s="11">
        <f t="shared" si="131"/>
        <v>0</v>
      </c>
      <c r="Y166" s="12"/>
      <c r="Z166" s="13"/>
      <c r="AA166" s="11">
        <f t="shared" si="132"/>
        <v>0</v>
      </c>
      <c r="AB166" s="12"/>
      <c r="AC166" s="13"/>
      <c r="AD166" s="11">
        <f t="shared" si="133"/>
        <v>0</v>
      </c>
      <c r="AE166" s="12"/>
      <c r="AF166" s="13"/>
      <c r="AG166" s="11">
        <f t="shared" si="134"/>
        <v>0</v>
      </c>
      <c r="AH166" s="12"/>
      <c r="AI166" s="25"/>
      <c r="AJ166" s="154">
        <f>SUM(J161:J169,M161:M169,P161:P169,S161:S169,V161:V169,Y161:Y169,AB161:AB169,AE161:AE169,AH161:AH169)</f>
        <v>260000</v>
      </c>
    </row>
    <row r="167" spans="1:36" hidden="1">
      <c r="A167" s="529"/>
      <c r="B167" s="515"/>
      <c r="C167" s="518"/>
      <c r="D167" s="539"/>
      <c r="E167" s="523"/>
      <c r="F167" s="525"/>
      <c r="G167" s="87" t="s">
        <v>35</v>
      </c>
      <c r="H167" s="13"/>
      <c r="I167" s="11">
        <f t="shared" si="126"/>
        <v>0</v>
      </c>
      <c r="J167" s="12"/>
      <c r="K167" s="13"/>
      <c r="L167" s="11">
        <f t="shared" si="127"/>
        <v>0</v>
      </c>
      <c r="M167" s="12"/>
      <c r="N167" s="13"/>
      <c r="O167" s="11">
        <f t="shared" si="128"/>
        <v>0</v>
      </c>
      <c r="P167" s="12"/>
      <c r="Q167" s="13"/>
      <c r="R167" s="11">
        <f t="shared" si="129"/>
        <v>0</v>
      </c>
      <c r="S167" s="12"/>
      <c r="T167" s="13"/>
      <c r="U167" s="11">
        <f t="shared" si="130"/>
        <v>0</v>
      </c>
      <c r="V167" s="12"/>
      <c r="W167" s="13"/>
      <c r="X167" s="11">
        <f t="shared" si="131"/>
        <v>0</v>
      </c>
      <c r="Y167" s="12"/>
      <c r="Z167" s="13"/>
      <c r="AA167" s="11">
        <f t="shared" si="132"/>
        <v>0</v>
      </c>
      <c r="AB167" s="12"/>
      <c r="AC167" s="13"/>
      <c r="AD167" s="11">
        <f t="shared" si="133"/>
        <v>0</v>
      </c>
      <c r="AE167" s="12"/>
      <c r="AF167" s="13"/>
      <c r="AG167" s="11">
        <f t="shared" si="134"/>
        <v>0</v>
      </c>
      <c r="AH167" s="12"/>
      <c r="AI167" s="25"/>
      <c r="AJ167" s="76" t="s">
        <v>40</v>
      </c>
    </row>
    <row r="168" spans="1:36" hidden="1">
      <c r="A168" s="529"/>
      <c r="B168" s="515"/>
      <c r="C168" s="518"/>
      <c r="D168" s="539"/>
      <c r="E168" s="523"/>
      <c r="F168" s="525"/>
      <c r="G168" s="87" t="s">
        <v>37</v>
      </c>
      <c r="H168" s="13"/>
      <c r="I168" s="11">
        <f t="shared" si="126"/>
        <v>0</v>
      </c>
      <c r="J168" s="12"/>
      <c r="K168" s="13"/>
      <c r="L168" s="11">
        <f t="shared" si="127"/>
        <v>0</v>
      </c>
      <c r="M168" s="12"/>
      <c r="N168" s="13"/>
      <c r="O168" s="11">
        <f t="shared" si="128"/>
        <v>0</v>
      </c>
      <c r="P168" s="12"/>
      <c r="Q168" s="13"/>
      <c r="R168" s="11">
        <f t="shared" si="129"/>
        <v>0</v>
      </c>
      <c r="S168" s="12"/>
      <c r="T168" s="13"/>
      <c r="U168" s="11">
        <f t="shared" si="130"/>
        <v>0</v>
      </c>
      <c r="V168" s="12"/>
      <c r="W168" s="13"/>
      <c r="X168" s="11">
        <f t="shared" si="131"/>
        <v>0</v>
      </c>
      <c r="Y168" s="12"/>
      <c r="Z168" s="13"/>
      <c r="AA168" s="11">
        <f t="shared" si="132"/>
        <v>0</v>
      </c>
      <c r="AB168" s="12"/>
      <c r="AC168" s="13"/>
      <c r="AD168" s="11">
        <f t="shared" si="133"/>
        <v>0</v>
      </c>
      <c r="AE168" s="12"/>
      <c r="AF168" s="13"/>
      <c r="AG168" s="11">
        <f t="shared" si="134"/>
        <v>0</v>
      </c>
      <c r="AH168" s="12"/>
      <c r="AI168" s="25"/>
      <c r="AJ168" s="155">
        <f>AJ166/AJ162</f>
        <v>1.04</v>
      </c>
    </row>
    <row r="169" spans="1:36" ht="15.75" hidden="1" thickBot="1">
      <c r="A169" s="530"/>
      <c r="B169" s="536"/>
      <c r="C169" s="537"/>
      <c r="D169" s="540"/>
      <c r="E169" s="541"/>
      <c r="F169" s="542"/>
      <c r="G169" s="135" t="s">
        <v>38</v>
      </c>
      <c r="H169" s="26"/>
      <c r="I169" s="20">
        <f t="shared" si="126"/>
        <v>0</v>
      </c>
      <c r="J169" s="21"/>
      <c r="K169" s="26"/>
      <c r="L169" s="20">
        <f t="shared" si="127"/>
        <v>0</v>
      </c>
      <c r="M169" s="21"/>
      <c r="N169" s="26"/>
      <c r="O169" s="20">
        <f t="shared" si="128"/>
        <v>0</v>
      </c>
      <c r="P169" s="21"/>
      <c r="Q169" s="26"/>
      <c r="R169" s="20">
        <f t="shared" si="129"/>
        <v>0</v>
      </c>
      <c r="S169" s="21"/>
      <c r="T169" s="26"/>
      <c r="U169" s="20">
        <f t="shared" si="130"/>
        <v>0</v>
      </c>
      <c r="V169" s="21"/>
      <c r="W169" s="26"/>
      <c r="X169" s="20">
        <f t="shared" si="131"/>
        <v>0</v>
      </c>
      <c r="Y169" s="21"/>
      <c r="Z169" s="26"/>
      <c r="AA169" s="20">
        <f t="shared" si="132"/>
        <v>0</v>
      </c>
      <c r="AB169" s="21"/>
      <c r="AC169" s="26"/>
      <c r="AD169" s="20">
        <f t="shared" si="133"/>
        <v>0</v>
      </c>
      <c r="AE169" s="21"/>
      <c r="AF169" s="26"/>
      <c r="AG169" s="20">
        <f t="shared" si="134"/>
        <v>0</v>
      </c>
      <c r="AH169" s="21"/>
      <c r="AI169" s="27"/>
      <c r="AJ169" s="167"/>
    </row>
    <row r="170" spans="1:36" ht="15" customHeight="1">
      <c r="A170" s="531" t="s">
        <v>17</v>
      </c>
      <c r="B170" s="499" t="s">
        <v>13</v>
      </c>
      <c r="C170" s="303" t="s">
        <v>14</v>
      </c>
      <c r="D170" s="303" t="s">
        <v>157</v>
      </c>
      <c r="E170" s="502" t="s">
        <v>16</v>
      </c>
      <c r="F170" s="293" t="s">
        <v>17</v>
      </c>
      <c r="G170" s="304" t="s">
        <v>18</v>
      </c>
      <c r="H170" s="312" t="s">
        <v>19</v>
      </c>
      <c r="I170" s="293" t="s">
        <v>20</v>
      </c>
      <c r="J170" s="294" t="s">
        <v>21</v>
      </c>
      <c r="K170" s="312" t="s">
        <v>19</v>
      </c>
      <c r="L170" s="293" t="s">
        <v>20</v>
      </c>
      <c r="M170" s="294" t="s">
        <v>21</v>
      </c>
      <c r="N170" s="312" t="s">
        <v>19</v>
      </c>
      <c r="O170" s="293" t="s">
        <v>20</v>
      </c>
      <c r="P170" s="294" t="s">
        <v>21</v>
      </c>
      <c r="Q170" s="312" t="s">
        <v>19</v>
      </c>
      <c r="R170" s="293" t="s">
        <v>20</v>
      </c>
      <c r="S170" s="294" t="s">
        <v>21</v>
      </c>
      <c r="T170" s="312" t="s">
        <v>19</v>
      </c>
      <c r="U170" s="293" t="s">
        <v>20</v>
      </c>
      <c r="V170" s="294" t="s">
        <v>21</v>
      </c>
      <c r="W170" s="312" t="s">
        <v>19</v>
      </c>
      <c r="X170" s="293" t="s">
        <v>20</v>
      </c>
      <c r="Y170" s="294" t="s">
        <v>21</v>
      </c>
      <c r="Z170" s="312" t="s">
        <v>19</v>
      </c>
      <c r="AA170" s="293" t="s">
        <v>20</v>
      </c>
      <c r="AB170" s="294" t="s">
        <v>21</v>
      </c>
      <c r="AC170" s="312" t="s">
        <v>19</v>
      </c>
      <c r="AD170" s="293" t="s">
        <v>20</v>
      </c>
      <c r="AE170" s="294" t="s">
        <v>21</v>
      </c>
      <c r="AF170" s="312" t="s">
        <v>19</v>
      </c>
      <c r="AG170" s="293" t="s">
        <v>20</v>
      </c>
      <c r="AH170" s="294" t="s">
        <v>21</v>
      </c>
      <c r="AI170" s="316" t="s">
        <v>19</v>
      </c>
      <c r="AJ170" s="282" t="s">
        <v>22</v>
      </c>
    </row>
    <row r="171" spans="1:36" ht="15.75" customHeight="1">
      <c r="A171" s="532"/>
      <c r="B171" s="500"/>
      <c r="C171" s="501"/>
      <c r="D171" s="501"/>
      <c r="E171" s="503"/>
      <c r="F171" s="504"/>
      <c r="G171" s="527"/>
      <c r="H171" s="509"/>
      <c r="I171" s="504"/>
      <c r="J171" s="508"/>
      <c r="K171" s="509"/>
      <c r="L171" s="504"/>
      <c r="M171" s="508"/>
      <c r="N171" s="509"/>
      <c r="O171" s="504"/>
      <c r="P171" s="508"/>
      <c r="Q171" s="509"/>
      <c r="R171" s="504"/>
      <c r="S171" s="508"/>
      <c r="T171" s="509"/>
      <c r="U171" s="504"/>
      <c r="V171" s="508"/>
      <c r="W171" s="509"/>
      <c r="X171" s="504"/>
      <c r="Y171" s="508"/>
      <c r="Z171" s="509"/>
      <c r="AA171" s="504"/>
      <c r="AB171" s="508"/>
      <c r="AC171" s="509"/>
      <c r="AD171" s="504"/>
      <c r="AE171" s="508"/>
      <c r="AF171" s="509"/>
      <c r="AG171" s="504"/>
      <c r="AH171" s="508"/>
      <c r="AI171" s="544"/>
      <c r="AJ171" s="535"/>
    </row>
    <row r="172" spans="1:36" ht="15" customHeight="1">
      <c r="A172" s="528" t="s">
        <v>332</v>
      </c>
      <c r="B172" s="514" t="s">
        <v>448</v>
      </c>
      <c r="C172" s="517">
        <v>2229</v>
      </c>
      <c r="D172" s="538"/>
      <c r="E172" s="322" t="s">
        <v>449</v>
      </c>
      <c r="F172" s="296" t="s">
        <v>332</v>
      </c>
      <c r="G172" s="85" t="s">
        <v>27</v>
      </c>
      <c r="H172" s="13"/>
      <c r="I172" s="9">
        <f t="shared" ref="I172:I180" si="135">H172-J172</f>
        <v>0</v>
      </c>
      <c r="J172" s="10"/>
      <c r="K172" s="13"/>
      <c r="L172" s="9">
        <f t="shared" ref="L172:L180" si="136">K172-M172</f>
        <v>0</v>
      </c>
      <c r="M172" s="10"/>
      <c r="N172" s="13"/>
      <c r="O172" s="9">
        <f t="shared" ref="O172:O180" si="137">N172-P172</f>
        <v>0</v>
      </c>
      <c r="P172" s="10"/>
      <c r="Q172" s="13"/>
      <c r="R172" s="9">
        <f t="shared" ref="R172:R180" si="138">Q172-S172</f>
        <v>0</v>
      </c>
      <c r="S172" s="10"/>
      <c r="T172" s="13"/>
      <c r="U172" s="9">
        <f t="shared" ref="U172:U180" si="139">T172-V172</f>
        <v>0</v>
      </c>
      <c r="V172" s="10"/>
      <c r="W172" s="13"/>
      <c r="X172" s="9">
        <f t="shared" ref="X172:X180" si="140">W172-Y172</f>
        <v>0</v>
      </c>
      <c r="Y172" s="10"/>
      <c r="Z172" s="13"/>
      <c r="AA172" s="9">
        <f t="shared" ref="AA172:AA180" si="141">Z172-AB172</f>
        <v>0</v>
      </c>
      <c r="AB172" s="10"/>
      <c r="AC172" s="13"/>
      <c r="AD172" s="9">
        <f t="shared" ref="AD172:AD180" si="142">AC172-AE172</f>
        <v>0</v>
      </c>
      <c r="AE172" s="10"/>
      <c r="AF172" s="13"/>
      <c r="AG172" s="9">
        <f t="shared" ref="AG172:AG180" si="143">AF172-AH172</f>
        <v>0</v>
      </c>
      <c r="AH172" s="10"/>
      <c r="AI172" s="14"/>
      <c r="AJ172" s="75" t="s">
        <v>28</v>
      </c>
    </row>
    <row r="173" spans="1:36">
      <c r="A173" s="529"/>
      <c r="B173" s="515"/>
      <c r="C173" s="518"/>
      <c r="D173" s="539"/>
      <c r="E173" s="523"/>
      <c r="F173" s="525"/>
      <c r="G173" s="87" t="s">
        <v>29</v>
      </c>
      <c r="H173" s="13"/>
      <c r="I173" s="11">
        <f t="shared" si="135"/>
        <v>0</v>
      </c>
      <c r="J173" s="12"/>
      <c r="K173" s="13"/>
      <c r="L173" s="11">
        <f t="shared" si="136"/>
        <v>0</v>
      </c>
      <c r="M173" s="12"/>
      <c r="N173" s="13"/>
      <c r="O173" s="11">
        <f t="shared" si="137"/>
        <v>0</v>
      </c>
      <c r="P173" s="12"/>
      <c r="Q173" s="13"/>
      <c r="R173" s="11">
        <f t="shared" si="138"/>
        <v>0</v>
      </c>
      <c r="S173" s="12"/>
      <c r="T173" s="13"/>
      <c r="U173" s="11">
        <f t="shared" si="139"/>
        <v>0</v>
      </c>
      <c r="V173" s="12"/>
      <c r="W173" s="13"/>
      <c r="X173" s="11">
        <f t="shared" si="140"/>
        <v>0</v>
      </c>
      <c r="Y173" s="12"/>
      <c r="Z173" s="13"/>
      <c r="AA173" s="11">
        <f t="shared" si="141"/>
        <v>0</v>
      </c>
      <c r="AB173" s="12"/>
      <c r="AC173" s="13"/>
      <c r="AD173" s="11">
        <f t="shared" si="142"/>
        <v>0</v>
      </c>
      <c r="AE173" s="12"/>
      <c r="AF173" s="13"/>
      <c r="AG173" s="11">
        <f t="shared" si="143"/>
        <v>0</v>
      </c>
      <c r="AH173" s="12"/>
      <c r="AI173" s="14"/>
      <c r="AJ173" s="154">
        <f>SUM(H172:H180,K172:K180,N172:N180,Q172:Q180,T172:T180,W172:W180,Z172:Z180,AC172:AC180,AF172:AF180)</f>
        <v>387475</v>
      </c>
    </row>
    <row r="174" spans="1:36">
      <c r="A174" s="529"/>
      <c r="B174" s="515"/>
      <c r="C174" s="518"/>
      <c r="D174" s="539"/>
      <c r="E174" s="523"/>
      <c r="F174" s="525"/>
      <c r="G174" s="87" t="s">
        <v>30</v>
      </c>
      <c r="H174" s="13"/>
      <c r="I174" s="11">
        <f t="shared" si="135"/>
        <v>0</v>
      </c>
      <c r="J174" s="12"/>
      <c r="K174" s="13"/>
      <c r="L174" s="11">
        <f t="shared" si="136"/>
        <v>0</v>
      </c>
      <c r="M174" s="12"/>
      <c r="N174" s="13"/>
      <c r="O174" s="11">
        <f t="shared" si="137"/>
        <v>0</v>
      </c>
      <c r="P174" s="12"/>
      <c r="Q174" s="13"/>
      <c r="R174" s="11">
        <f t="shared" si="138"/>
        <v>0</v>
      </c>
      <c r="S174" s="12"/>
      <c r="T174" s="13"/>
      <c r="U174" s="11">
        <f t="shared" si="139"/>
        <v>0</v>
      </c>
      <c r="V174" s="12"/>
      <c r="W174" s="13"/>
      <c r="X174" s="11">
        <f t="shared" si="140"/>
        <v>0</v>
      </c>
      <c r="Y174" s="12"/>
      <c r="Z174" s="13"/>
      <c r="AA174" s="11">
        <f t="shared" si="141"/>
        <v>0</v>
      </c>
      <c r="AB174" s="12"/>
      <c r="AC174" s="13"/>
      <c r="AD174" s="11">
        <f t="shared" si="142"/>
        <v>0</v>
      </c>
      <c r="AE174" s="12"/>
      <c r="AF174" s="13"/>
      <c r="AG174" s="11">
        <f t="shared" si="143"/>
        <v>0</v>
      </c>
      <c r="AH174" s="12"/>
      <c r="AI174" s="14"/>
      <c r="AJ174" s="76" t="s">
        <v>32</v>
      </c>
    </row>
    <row r="175" spans="1:36">
      <c r="A175" s="529"/>
      <c r="B175" s="515"/>
      <c r="C175" s="518"/>
      <c r="D175" s="539"/>
      <c r="E175" s="523"/>
      <c r="F175" s="525"/>
      <c r="G175" s="87" t="s">
        <v>31</v>
      </c>
      <c r="H175" s="13"/>
      <c r="I175" s="11">
        <f t="shared" si="135"/>
        <v>0</v>
      </c>
      <c r="J175" s="12"/>
      <c r="K175" s="13"/>
      <c r="L175" s="11">
        <f t="shared" si="136"/>
        <v>0</v>
      </c>
      <c r="M175" s="12"/>
      <c r="N175" s="13"/>
      <c r="O175" s="11">
        <f t="shared" si="137"/>
        <v>0</v>
      </c>
      <c r="P175" s="12"/>
      <c r="Q175" s="13"/>
      <c r="R175" s="11">
        <f t="shared" si="138"/>
        <v>0</v>
      </c>
      <c r="S175" s="12"/>
      <c r="T175" s="13"/>
      <c r="U175" s="11">
        <f t="shared" si="139"/>
        <v>0</v>
      </c>
      <c r="V175" s="12"/>
      <c r="W175" s="13"/>
      <c r="X175" s="11">
        <f t="shared" si="140"/>
        <v>0</v>
      </c>
      <c r="Y175" s="12"/>
      <c r="Z175" s="13"/>
      <c r="AA175" s="11">
        <f t="shared" si="141"/>
        <v>0</v>
      </c>
      <c r="AB175" s="12"/>
      <c r="AC175" s="13"/>
      <c r="AD175" s="11">
        <f t="shared" si="142"/>
        <v>0</v>
      </c>
      <c r="AE175" s="12"/>
      <c r="AF175" s="13"/>
      <c r="AG175" s="11">
        <f t="shared" si="143"/>
        <v>0</v>
      </c>
      <c r="AH175" s="12"/>
      <c r="AI175" s="14"/>
      <c r="AJ175" s="154">
        <f>SUM(I172:I180,L172:L180,O172:O180,R172:R180,U172:U180,X172:X180,AA172:AA180,AD172:AD180,AA172:AA180,AG172:AG180)</f>
        <v>387475</v>
      </c>
    </row>
    <row r="176" spans="1:36">
      <c r="A176" s="529"/>
      <c r="B176" s="515"/>
      <c r="C176" s="518"/>
      <c r="D176" s="539"/>
      <c r="E176" s="523"/>
      <c r="F176" s="525"/>
      <c r="G176" s="87" t="s">
        <v>33</v>
      </c>
      <c r="H176" s="13"/>
      <c r="I176" s="11">
        <f t="shared" si="135"/>
        <v>0</v>
      </c>
      <c r="J176" s="12"/>
      <c r="K176" s="13"/>
      <c r="L176" s="11">
        <f t="shared" si="136"/>
        <v>0</v>
      </c>
      <c r="M176" s="12"/>
      <c r="N176" s="13"/>
      <c r="O176" s="11">
        <f t="shared" si="137"/>
        <v>0</v>
      </c>
      <c r="P176" s="12"/>
      <c r="Q176" s="13"/>
      <c r="R176" s="11">
        <f t="shared" si="138"/>
        <v>0</v>
      </c>
      <c r="S176" s="12"/>
      <c r="T176" s="13"/>
      <c r="U176" s="11">
        <f t="shared" si="139"/>
        <v>0</v>
      </c>
      <c r="V176" s="12"/>
      <c r="W176" s="13"/>
      <c r="X176" s="11">
        <f t="shared" si="140"/>
        <v>0</v>
      </c>
      <c r="Y176" s="12"/>
      <c r="Z176" s="13"/>
      <c r="AA176" s="11">
        <f t="shared" si="141"/>
        <v>0</v>
      </c>
      <c r="AB176" s="12"/>
      <c r="AC176" s="13"/>
      <c r="AD176" s="11">
        <f t="shared" si="142"/>
        <v>0</v>
      </c>
      <c r="AE176" s="12"/>
      <c r="AF176" s="13"/>
      <c r="AG176" s="11">
        <f t="shared" si="143"/>
        <v>0</v>
      </c>
      <c r="AH176" s="12"/>
      <c r="AI176" s="14"/>
      <c r="AJ176" s="76" t="s">
        <v>36</v>
      </c>
    </row>
    <row r="177" spans="1:36">
      <c r="A177" s="529"/>
      <c r="B177" s="515"/>
      <c r="C177" s="518"/>
      <c r="D177" s="539"/>
      <c r="E177" s="523"/>
      <c r="F177" s="525"/>
      <c r="G177" s="87" t="s">
        <v>34</v>
      </c>
      <c r="H177" s="13"/>
      <c r="I177" s="11">
        <f t="shared" si="135"/>
        <v>0</v>
      </c>
      <c r="J177" s="12"/>
      <c r="K177" s="13"/>
      <c r="L177" s="11">
        <f t="shared" si="136"/>
        <v>0</v>
      </c>
      <c r="M177" s="12"/>
      <c r="N177" s="13"/>
      <c r="O177" s="11">
        <f t="shared" si="137"/>
        <v>0</v>
      </c>
      <c r="P177" s="12"/>
      <c r="Q177" s="13"/>
      <c r="R177" s="11">
        <f t="shared" si="138"/>
        <v>0</v>
      </c>
      <c r="S177" s="12"/>
      <c r="T177" s="13">
        <v>387475</v>
      </c>
      <c r="U177" s="11">
        <f t="shared" si="139"/>
        <v>387475</v>
      </c>
      <c r="V177" s="12"/>
      <c r="W177" s="13"/>
      <c r="X177" s="11">
        <f t="shared" si="140"/>
        <v>0</v>
      </c>
      <c r="Y177" s="12"/>
      <c r="Z177" s="13"/>
      <c r="AA177" s="11">
        <f t="shared" si="141"/>
        <v>0</v>
      </c>
      <c r="AB177" s="12"/>
      <c r="AC177" s="13"/>
      <c r="AD177" s="11">
        <f t="shared" si="142"/>
        <v>0</v>
      </c>
      <c r="AE177" s="12"/>
      <c r="AF177" s="13"/>
      <c r="AG177" s="11">
        <f t="shared" si="143"/>
        <v>0</v>
      </c>
      <c r="AH177" s="12"/>
      <c r="AI177" s="14"/>
      <c r="AJ177" s="154">
        <f>SUM(J172:J180,M172:M180,P172:P180,S172:S180,V172:V180,Y172:Y180,AB172:AB180,AE172:AE180,AH172:AH180)</f>
        <v>0</v>
      </c>
    </row>
    <row r="178" spans="1:36">
      <c r="A178" s="529"/>
      <c r="B178" s="515"/>
      <c r="C178" s="518"/>
      <c r="D178" s="539"/>
      <c r="E178" s="523"/>
      <c r="F178" s="525"/>
      <c r="G178" s="87" t="s">
        <v>35</v>
      </c>
      <c r="H178" s="13"/>
      <c r="I178" s="11">
        <f t="shared" si="135"/>
        <v>0</v>
      </c>
      <c r="J178" s="12"/>
      <c r="K178" s="13"/>
      <c r="L178" s="11">
        <f t="shared" si="136"/>
        <v>0</v>
      </c>
      <c r="M178" s="12"/>
      <c r="N178" s="13"/>
      <c r="O178" s="11">
        <f t="shared" si="137"/>
        <v>0</v>
      </c>
      <c r="P178" s="12"/>
      <c r="Q178" s="13"/>
      <c r="R178" s="11">
        <f t="shared" si="138"/>
        <v>0</v>
      </c>
      <c r="S178" s="12"/>
      <c r="T178" s="13"/>
      <c r="U178" s="11">
        <f t="shared" si="139"/>
        <v>0</v>
      </c>
      <c r="V178" s="12"/>
      <c r="W178" s="13"/>
      <c r="X178" s="11">
        <f t="shared" si="140"/>
        <v>0</v>
      </c>
      <c r="Y178" s="12"/>
      <c r="Z178" s="13"/>
      <c r="AA178" s="11">
        <f t="shared" si="141"/>
        <v>0</v>
      </c>
      <c r="AB178" s="12"/>
      <c r="AC178" s="13"/>
      <c r="AD178" s="11">
        <f t="shared" si="142"/>
        <v>0</v>
      </c>
      <c r="AE178" s="12"/>
      <c r="AF178" s="13"/>
      <c r="AG178" s="11">
        <f t="shared" si="143"/>
        <v>0</v>
      </c>
      <c r="AH178" s="12"/>
      <c r="AI178" s="14"/>
      <c r="AJ178" s="76" t="s">
        <v>40</v>
      </c>
    </row>
    <row r="179" spans="1:36">
      <c r="A179" s="529"/>
      <c r="B179" s="515"/>
      <c r="C179" s="518"/>
      <c r="D179" s="539"/>
      <c r="E179" s="523"/>
      <c r="F179" s="525"/>
      <c r="G179" s="87" t="s">
        <v>37</v>
      </c>
      <c r="H179" s="13"/>
      <c r="I179" s="11">
        <f t="shared" si="135"/>
        <v>0</v>
      </c>
      <c r="J179" s="12"/>
      <c r="K179" s="13"/>
      <c r="L179" s="11">
        <f t="shared" si="136"/>
        <v>0</v>
      </c>
      <c r="M179" s="12"/>
      <c r="N179" s="13"/>
      <c r="O179" s="11">
        <f t="shared" si="137"/>
        <v>0</v>
      </c>
      <c r="P179" s="12"/>
      <c r="Q179" s="13"/>
      <c r="R179" s="11">
        <f t="shared" si="138"/>
        <v>0</v>
      </c>
      <c r="S179" s="12"/>
      <c r="T179" s="13"/>
      <c r="U179" s="11">
        <f t="shared" si="139"/>
        <v>0</v>
      </c>
      <c r="V179" s="12"/>
      <c r="W179" s="13"/>
      <c r="X179" s="11">
        <f t="shared" si="140"/>
        <v>0</v>
      </c>
      <c r="Y179" s="12"/>
      <c r="Z179" s="13"/>
      <c r="AA179" s="11">
        <f t="shared" si="141"/>
        <v>0</v>
      </c>
      <c r="AB179" s="12"/>
      <c r="AC179" s="13"/>
      <c r="AD179" s="11">
        <f t="shared" si="142"/>
        <v>0</v>
      </c>
      <c r="AE179" s="12"/>
      <c r="AF179" s="13"/>
      <c r="AG179" s="11">
        <f t="shared" si="143"/>
        <v>0</v>
      </c>
      <c r="AH179" s="12"/>
      <c r="AI179" s="14"/>
      <c r="AJ179" s="155">
        <f>AJ177/AJ173</f>
        <v>0</v>
      </c>
    </row>
    <row r="180" spans="1:36" ht="15.75" thickBot="1">
      <c r="A180" s="533"/>
      <c r="B180" s="516"/>
      <c r="C180" s="519"/>
      <c r="D180" s="543"/>
      <c r="E180" s="524"/>
      <c r="F180" s="526"/>
      <c r="G180" s="88" t="s">
        <v>38</v>
      </c>
      <c r="H180" s="15"/>
      <c r="I180" s="16">
        <f t="shared" si="135"/>
        <v>0</v>
      </c>
      <c r="J180" s="17"/>
      <c r="K180" s="15"/>
      <c r="L180" s="16">
        <f t="shared" si="136"/>
        <v>0</v>
      </c>
      <c r="M180" s="17"/>
      <c r="N180" s="15"/>
      <c r="O180" s="16">
        <f t="shared" si="137"/>
        <v>0</v>
      </c>
      <c r="P180" s="17"/>
      <c r="Q180" s="15"/>
      <c r="R180" s="16">
        <f t="shared" si="138"/>
        <v>0</v>
      </c>
      <c r="S180" s="17"/>
      <c r="T180" s="15"/>
      <c r="U180" s="16">
        <f t="shared" si="139"/>
        <v>0</v>
      </c>
      <c r="V180" s="17"/>
      <c r="W180" s="15"/>
      <c r="X180" s="16">
        <f t="shared" si="140"/>
        <v>0</v>
      </c>
      <c r="Y180" s="17"/>
      <c r="Z180" s="15"/>
      <c r="AA180" s="16">
        <f t="shared" si="141"/>
        <v>0</v>
      </c>
      <c r="AB180" s="17"/>
      <c r="AC180" s="15"/>
      <c r="AD180" s="16">
        <f t="shared" si="142"/>
        <v>0</v>
      </c>
      <c r="AE180" s="17"/>
      <c r="AF180" s="15"/>
      <c r="AG180" s="16">
        <f t="shared" si="143"/>
        <v>0</v>
      </c>
      <c r="AH180" s="17"/>
      <c r="AI180" s="18"/>
      <c r="AJ180" s="164"/>
    </row>
    <row r="181" spans="1:36">
      <c r="A181" s="531" t="s">
        <v>17</v>
      </c>
      <c r="B181" s="499" t="s">
        <v>13</v>
      </c>
      <c r="C181" s="303" t="s">
        <v>14</v>
      </c>
      <c r="D181" s="303" t="s">
        <v>157</v>
      </c>
      <c r="E181" s="502" t="s">
        <v>16</v>
      </c>
      <c r="F181" s="293" t="s">
        <v>17</v>
      </c>
      <c r="G181" s="304" t="s">
        <v>18</v>
      </c>
      <c r="H181" s="312" t="s">
        <v>19</v>
      </c>
      <c r="I181" s="293" t="s">
        <v>20</v>
      </c>
      <c r="J181" s="294" t="s">
        <v>21</v>
      </c>
      <c r="K181" s="312" t="s">
        <v>19</v>
      </c>
      <c r="L181" s="293" t="s">
        <v>20</v>
      </c>
      <c r="M181" s="294" t="s">
        <v>21</v>
      </c>
      <c r="N181" s="312" t="s">
        <v>19</v>
      </c>
      <c r="O181" s="293" t="s">
        <v>20</v>
      </c>
      <c r="P181" s="294" t="s">
        <v>21</v>
      </c>
      <c r="Q181" s="312" t="s">
        <v>19</v>
      </c>
      <c r="R181" s="293" t="s">
        <v>20</v>
      </c>
      <c r="S181" s="294" t="s">
        <v>21</v>
      </c>
      <c r="T181" s="312" t="s">
        <v>19</v>
      </c>
      <c r="U181" s="293" t="s">
        <v>20</v>
      </c>
      <c r="V181" s="294" t="s">
        <v>21</v>
      </c>
      <c r="W181" s="312" t="s">
        <v>19</v>
      </c>
      <c r="X181" s="293" t="s">
        <v>20</v>
      </c>
      <c r="Y181" s="294" t="s">
        <v>21</v>
      </c>
      <c r="Z181" s="312" t="s">
        <v>19</v>
      </c>
      <c r="AA181" s="293" t="s">
        <v>20</v>
      </c>
      <c r="AB181" s="294" t="s">
        <v>21</v>
      </c>
      <c r="AC181" s="312" t="s">
        <v>19</v>
      </c>
      <c r="AD181" s="293" t="s">
        <v>20</v>
      </c>
      <c r="AE181" s="294" t="s">
        <v>21</v>
      </c>
      <c r="AF181" s="312" t="s">
        <v>19</v>
      </c>
      <c r="AG181" s="293" t="s">
        <v>20</v>
      </c>
      <c r="AH181" s="294" t="s">
        <v>21</v>
      </c>
      <c r="AI181" s="316" t="s">
        <v>19</v>
      </c>
      <c r="AJ181" s="282" t="s">
        <v>22</v>
      </c>
    </row>
    <row r="182" spans="1:36" ht="15.75" customHeight="1">
      <c r="A182" s="532"/>
      <c r="B182" s="500"/>
      <c r="C182" s="501"/>
      <c r="D182" s="501"/>
      <c r="E182" s="503"/>
      <c r="F182" s="504"/>
      <c r="G182" s="527"/>
      <c r="H182" s="509"/>
      <c r="I182" s="504"/>
      <c r="J182" s="508"/>
      <c r="K182" s="509"/>
      <c r="L182" s="504"/>
      <c r="M182" s="508"/>
      <c r="N182" s="509"/>
      <c r="O182" s="504"/>
      <c r="P182" s="508"/>
      <c r="Q182" s="509"/>
      <c r="R182" s="504"/>
      <c r="S182" s="508"/>
      <c r="T182" s="509"/>
      <c r="U182" s="504"/>
      <c r="V182" s="508"/>
      <c r="W182" s="509"/>
      <c r="X182" s="504"/>
      <c r="Y182" s="508"/>
      <c r="Z182" s="509"/>
      <c r="AA182" s="504"/>
      <c r="AB182" s="508"/>
      <c r="AC182" s="509"/>
      <c r="AD182" s="504"/>
      <c r="AE182" s="508"/>
      <c r="AF182" s="509"/>
      <c r="AG182" s="504"/>
      <c r="AH182" s="508"/>
      <c r="AI182" s="544"/>
      <c r="AJ182" s="535"/>
    </row>
    <row r="183" spans="1:36" ht="15" customHeight="1">
      <c r="A183" s="528" t="s">
        <v>321</v>
      </c>
      <c r="B183" s="514" t="s">
        <v>322</v>
      </c>
      <c r="C183" s="517">
        <v>2479</v>
      </c>
      <c r="D183" s="538"/>
      <c r="E183" s="322" t="s">
        <v>324</v>
      </c>
      <c r="F183" s="296" t="s">
        <v>321</v>
      </c>
      <c r="G183" s="85" t="s">
        <v>27</v>
      </c>
      <c r="H183" s="13"/>
      <c r="I183" s="9">
        <f t="shared" ref="I183:I191" si="144">H183-J183</f>
        <v>0</v>
      </c>
      <c r="J183" s="10"/>
      <c r="K183" s="13"/>
      <c r="L183" s="9">
        <f t="shared" ref="L183:L191" si="145">K183-M183</f>
        <v>0</v>
      </c>
      <c r="M183" s="10"/>
      <c r="N183" s="13"/>
      <c r="O183" s="9">
        <f t="shared" ref="O183:O191" si="146">N183-P183</f>
        <v>0</v>
      </c>
      <c r="P183" s="10"/>
      <c r="Q183" s="13"/>
      <c r="R183" s="9">
        <f t="shared" ref="R183:R191" si="147">Q183-S183</f>
        <v>0</v>
      </c>
      <c r="S183" s="10"/>
      <c r="T183" s="13"/>
      <c r="U183" s="9">
        <f t="shared" ref="U183:U191" si="148">T183-V183</f>
        <v>0</v>
      </c>
      <c r="V183" s="10"/>
      <c r="W183" s="13"/>
      <c r="X183" s="9">
        <f t="shared" ref="X183:X191" si="149">W183-Y183</f>
        <v>0</v>
      </c>
      <c r="Y183" s="10"/>
      <c r="Z183" s="13"/>
      <c r="AA183" s="9">
        <f t="shared" ref="AA183:AA191" si="150">Z183-AB183</f>
        <v>0</v>
      </c>
      <c r="AB183" s="10"/>
      <c r="AC183" s="13"/>
      <c r="AD183" s="9">
        <f t="shared" ref="AD183:AD191" si="151">AC183-AE183</f>
        <v>0</v>
      </c>
      <c r="AE183" s="10"/>
      <c r="AF183" s="13"/>
      <c r="AG183" s="9">
        <f t="shared" ref="AG183:AG191" si="152">AF183-AH183</f>
        <v>0</v>
      </c>
      <c r="AH183" s="10"/>
      <c r="AI183" s="14"/>
      <c r="AJ183" s="75" t="s">
        <v>28</v>
      </c>
    </row>
    <row r="184" spans="1:36">
      <c r="A184" s="529"/>
      <c r="B184" s="515"/>
      <c r="C184" s="518"/>
      <c r="D184" s="539"/>
      <c r="E184" s="523"/>
      <c r="F184" s="525"/>
      <c r="G184" s="87" t="s">
        <v>29</v>
      </c>
      <c r="H184" s="13"/>
      <c r="I184" s="11">
        <f t="shared" si="144"/>
        <v>0</v>
      </c>
      <c r="J184" s="12"/>
      <c r="K184" s="13"/>
      <c r="L184" s="11">
        <f t="shared" si="145"/>
        <v>0</v>
      </c>
      <c r="M184" s="12"/>
      <c r="N184" s="13"/>
      <c r="O184" s="11">
        <f t="shared" si="146"/>
        <v>0</v>
      </c>
      <c r="P184" s="12"/>
      <c r="Q184" s="13"/>
      <c r="R184" s="11">
        <f t="shared" si="147"/>
        <v>0</v>
      </c>
      <c r="S184" s="12"/>
      <c r="T184" s="13"/>
      <c r="U184" s="11">
        <f t="shared" si="148"/>
        <v>0</v>
      </c>
      <c r="V184" s="12"/>
      <c r="W184" s="13"/>
      <c r="X184" s="11">
        <f t="shared" si="149"/>
        <v>0</v>
      </c>
      <c r="Y184" s="12"/>
      <c r="Z184" s="13"/>
      <c r="AA184" s="11">
        <f t="shared" si="150"/>
        <v>0</v>
      </c>
      <c r="AB184" s="12"/>
      <c r="AC184" s="13"/>
      <c r="AD184" s="11">
        <f t="shared" si="151"/>
        <v>0</v>
      </c>
      <c r="AE184" s="12"/>
      <c r="AF184" s="13"/>
      <c r="AG184" s="11">
        <f t="shared" si="152"/>
        <v>0</v>
      </c>
      <c r="AH184" s="12"/>
      <c r="AI184" s="14"/>
      <c r="AJ184" s="154">
        <f>SUM(H183:H191,K183:K191,N183:N191,Q183:Q191,T183:T191,W183:W191,Z183:Z191,AC183:AC191,AF183:AF191)</f>
        <v>869787</v>
      </c>
    </row>
    <row r="185" spans="1:36">
      <c r="A185" s="529"/>
      <c r="B185" s="515"/>
      <c r="C185" s="518"/>
      <c r="D185" s="539"/>
      <c r="E185" s="523"/>
      <c r="F185" s="525"/>
      <c r="G185" s="87" t="s">
        <v>30</v>
      </c>
      <c r="H185" s="13"/>
      <c r="I185" s="11">
        <f t="shared" si="144"/>
        <v>0</v>
      </c>
      <c r="J185" s="12"/>
      <c r="K185" s="13"/>
      <c r="L185" s="11">
        <f t="shared" si="145"/>
        <v>0</v>
      </c>
      <c r="M185" s="12"/>
      <c r="N185" s="13"/>
      <c r="O185" s="11">
        <f t="shared" si="146"/>
        <v>0</v>
      </c>
      <c r="P185" s="12"/>
      <c r="Q185" s="13"/>
      <c r="R185" s="11">
        <f t="shared" si="147"/>
        <v>0</v>
      </c>
      <c r="S185" s="12"/>
      <c r="T185" s="13"/>
      <c r="U185" s="11">
        <f t="shared" si="148"/>
        <v>0</v>
      </c>
      <c r="V185" s="12"/>
      <c r="W185" s="13"/>
      <c r="X185" s="11">
        <f t="shared" si="149"/>
        <v>0</v>
      </c>
      <c r="Y185" s="12"/>
      <c r="Z185" s="13"/>
      <c r="AA185" s="11">
        <f t="shared" si="150"/>
        <v>0</v>
      </c>
      <c r="AB185" s="12"/>
      <c r="AC185" s="13"/>
      <c r="AD185" s="11">
        <f t="shared" si="151"/>
        <v>0</v>
      </c>
      <c r="AE185" s="12"/>
      <c r="AF185" s="13"/>
      <c r="AG185" s="11">
        <f t="shared" si="152"/>
        <v>0</v>
      </c>
      <c r="AH185" s="12"/>
      <c r="AI185" s="14"/>
      <c r="AJ185" s="76" t="s">
        <v>32</v>
      </c>
    </row>
    <row r="186" spans="1:36">
      <c r="A186" s="529"/>
      <c r="B186" s="515"/>
      <c r="C186" s="518"/>
      <c r="D186" s="539"/>
      <c r="E186" s="523"/>
      <c r="F186" s="525"/>
      <c r="G186" s="87" t="s">
        <v>31</v>
      </c>
      <c r="H186" s="13"/>
      <c r="I186" s="11">
        <f t="shared" si="144"/>
        <v>0</v>
      </c>
      <c r="J186" s="12"/>
      <c r="K186" s="13"/>
      <c r="L186" s="11">
        <f t="shared" si="145"/>
        <v>0</v>
      </c>
      <c r="M186" s="12"/>
      <c r="N186" s="13"/>
      <c r="O186" s="11">
        <f t="shared" si="146"/>
        <v>0</v>
      </c>
      <c r="P186" s="12"/>
      <c r="Q186" s="13"/>
      <c r="R186" s="11">
        <f t="shared" si="147"/>
        <v>0</v>
      </c>
      <c r="S186" s="12"/>
      <c r="T186" s="13">
        <v>280000</v>
      </c>
      <c r="U186" s="11">
        <f t="shared" si="148"/>
        <v>280000</v>
      </c>
      <c r="V186" s="12"/>
      <c r="W186" s="13"/>
      <c r="X186" s="11">
        <f t="shared" si="149"/>
        <v>0</v>
      </c>
      <c r="Y186" s="12"/>
      <c r="Z186" s="13"/>
      <c r="AA186" s="11">
        <f t="shared" si="150"/>
        <v>0</v>
      </c>
      <c r="AB186" s="12"/>
      <c r="AC186" s="13"/>
      <c r="AD186" s="11">
        <f t="shared" si="151"/>
        <v>0</v>
      </c>
      <c r="AE186" s="12"/>
      <c r="AF186" s="13"/>
      <c r="AG186" s="11">
        <f t="shared" si="152"/>
        <v>0</v>
      </c>
      <c r="AH186" s="12"/>
      <c r="AI186" s="14"/>
      <c r="AJ186" s="154">
        <f>SUM(I183:I191,L183:L191,O183:O191,R183:R191,U183:U191,X183:X191,AA183:AA191,AD183:AD191,AA183:AA191,AG183:AG191)</f>
        <v>869787</v>
      </c>
    </row>
    <row r="187" spans="1:36">
      <c r="A187" s="529"/>
      <c r="B187" s="515"/>
      <c r="C187" s="518"/>
      <c r="D187" s="539"/>
      <c r="E187" s="523"/>
      <c r="F187" s="525"/>
      <c r="G187" s="87" t="s">
        <v>33</v>
      </c>
      <c r="H187" s="13"/>
      <c r="I187" s="11">
        <f t="shared" si="144"/>
        <v>0</v>
      </c>
      <c r="J187" s="12"/>
      <c r="K187" s="13"/>
      <c r="L187" s="11">
        <f t="shared" si="145"/>
        <v>0</v>
      </c>
      <c r="M187" s="12"/>
      <c r="N187" s="13"/>
      <c r="O187" s="11">
        <f t="shared" si="146"/>
        <v>0</v>
      </c>
      <c r="P187" s="12"/>
      <c r="Q187" s="13"/>
      <c r="R187" s="11">
        <f t="shared" si="147"/>
        <v>0</v>
      </c>
      <c r="S187" s="12"/>
      <c r="T187" s="13"/>
      <c r="U187" s="11">
        <f t="shared" si="148"/>
        <v>0</v>
      </c>
      <c r="V187" s="12"/>
      <c r="W187" s="13"/>
      <c r="X187" s="11">
        <f t="shared" si="149"/>
        <v>0</v>
      </c>
      <c r="Y187" s="12"/>
      <c r="Z187" s="13"/>
      <c r="AA187" s="11">
        <f t="shared" si="150"/>
        <v>0</v>
      </c>
      <c r="AB187" s="12"/>
      <c r="AC187" s="13"/>
      <c r="AD187" s="11">
        <f t="shared" si="151"/>
        <v>0</v>
      </c>
      <c r="AE187" s="12"/>
      <c r="AF187" s="13"/>
      <c r="AG187" s="11">
        <f t="shared" si="152"/>
        <v>0</v>
      </c>
      <c r="AH187" s="12"/>
      <c r="AI187" s="14"/>
      <c r="AJ187" s="76" t="s">
        <v>36</v>
      </c>
    </row>
    <row r="188" spans="1:36">
      <c r="A188" s="529"/>
      <c r="B188" s="515"/>
      <c r="C188" s="518"/>
      <c r="D188" s="539"/>
      <c r="E188" s="523"/>
      <c r="F188" s="525"/>
      <c r="G188" s="87" t="s">
        <v>34</v>
      </c>
      <c r="H188" s="13"/>
      <c r="I188" s="11">
        <f t="shared" si="144"/>
        <v>0</v>
      </c>
      <c r="J188" s="12"/>
      <c r="K188" s="13"/>
      <c r="L188" s="11">
        <f t="shared" si="145"/>
        <v>0</v>
      </c>
      <c r="M188" s="12"/>
      <c r="N188" s="13"/>
      <c r="O188" s="11">
        <f t="shared" si="146"/>
        <v>0</v>
      </c>
      <c r="P188" s="12"/>
      <c r="Q188" s="13"/>
      <c r="R188" s="11">
        <f t="shared" si="147"/>
        <v>0</v>
      </c>
      <c r="S188" s="12"/>
      <c r="T188" s="13"/>
      <c r="U188" s="11">
        <f t="shared" si="148"/>
        <v>0</v>
      </c>
      <c r="V188" s="12"/>
      <c r="W188" s="13">
        <v>589787</v>
      </c>
      <c r="X188" s="11">
        <f t="shared" si="149"/>
        <v>589787</v>
      </c>
      <c r="Y188" s="12"/>
      <c r="Z188" s="13"/>
      <c r="AA188" s="11">
        <f t="shared" si="150"/>
        <v>0</v>
      </c>
      <c r="AB188" s="12"/>
      <c r="AC188" s="13"/>
      <c r="AD188" s="11">
        <f t="shared" si="151"/>
        <v>0</v>
      </c>
      <c r="AE188" s="12"/>
      <c r="AF188" s="13"/>
      <c r="AG188" s="11">
        <f t="shared" si="152"/>
        <v>0</v>
      </c>
      <c r="AH188" s="12"/>
      <c r="AI188" s="14"/>
      <c r="AJ188" s="154">
        <f>SUM(J183:J191,M183:M191,P183:P191,S183:S191,V183:V191,Y183:Y191,AB183:AB191,AE183:AE191,AH183:AH191)</f>
        <v>0</v>
      </c>
    </row>
    <row r="189" spans="1:36">
      <c r="A189" s="529"/>
      <c r="B189" s="515"/>
      <c r="C189" s="518"/>
      <c r="D189" s="539"/>
      <c r="E189" s="523"/>
      <c r="F189" s="525"/>
      <c r="G189" s="87" t="s">
        <v>35</v>
      </c>
      <c r="H189" s="13"/>
      <c r="I189" s="11">
        <f t="shared" si="144"/>
        <v>0</v>
      </c>
      <c r="J189" s="12"/>
      <c r="K189" s="13"/>
      <c r="L189" s="11">
        <f t="shared" si="145"/>
        <v>0</v>
      </c>
      <c r="M189" s="12"/>
      <c r="N189" s="13"/>
      <c r="O189" s="11">
        <f t="shared" si="146"/>
        <v>0</v>
      </c>
      <c r="P189" s="12"/>
      <c r="Q189" s="13"/>
      <c r="R189" s="11">
        <f t="shared" si="147"/>
        <v>0</v>
      </c>
      <c r="S189" s="12"/>
      <c r="T189" s="13"/>
      <c r="U189" s="11">
        <f t="shared" si="148"/>
        <v>0</v>
      </c>
      <c r="V189" s="12"/>
      <c r="W189" s="13"/>
      <c r="X189" s="11">
        <f t="shared" si="149"/>
        <v>0</v>
      </c>
      <c r="Y189" s="12"/>
      <c r="Z189" s="13"/>
      <c r="AA189" s="11">
        <f t="shared" si="150"/>
        <v>0</v>
      </c>
      <c r="AB189" s="12"/>
      <c r="AC189" s="13"/>
      <c r="AD189" s="11">
        <f t="shared" si="151"/>
        <v>0</v>
      </c>
      <c r="AE189" s="12"/>
      <c r="AF189" s="13"/>
      <c r="AG189" s="11">
        <f t="shared" si="152"/>
        <v>0</v>
      </c>
      <c r="AH189" s="12"/>
      <c r="AI189" s="14"/>
      <c r="AJ189" s="76" t="s">
        <v>40</v>
      </c>
    </row>
    <row r="190" spans="1:36">
      <c r="A190" s="529"/>
      <c r="B190" s="515"/>
      <c r="C190" s="518"/>
      <c r="D190" s="539"/>
      <c r="E190" s="523"/>
      <c r="F190" s="525"/>
      <c r="G190" s="87" t="s">
        <v>37</v>
      </c>
      <c r="H190" s="13"/>
      <c r="I190" s="11">
        <f t="shared" si="144"/>
        <v>0</v>
      </c>
      <c r="J190" s="12"/>
      <c r="K190" s="13"/>
      <c r="L190" s="11">
        <f t="shared" si="145"/>
        <v>0</v>
      </c>
      <c r="M190" s="12"/>
      <c r="N190" s="13"/>
      <c r="O190" s="11">
        <f t="shared" si="146"/>
        <v>0</v>
      </c>
      <c r="P190" s="12"/>
      <c r="Q190" s="13"/>
      <c r="R190" s="11">
        <f t="shared" si="147"/>
        <v>0</v>
      </c>
      <c r="S190" s="12"/>
      <c r="T190" s="13"/>
      <c r="U190" s="11">
        <f t="shared" si="148"/>
        <v>0</v>
      </c>
      <c r="V190" s="12"/>
      <c r="W190" s="13"/>
      <c r="X190" s="11">
        <f t="shared" si="149"/>
        <v>0</v>
      </c>
      <c r="Y190" s="12"/>
      <c r="Z190" s="13"/>
      <c r="AA190" s="11">
        <f t="shared" si="150"/>
        <v>0</v>
      </c>
      <c r="AB190" s="12"/>
      <c r="AC190" s="13"/>
      <c r="AD190" s="11">
        <f t="shared" si="151"/>
        <v>0</v>
      </c>
      <c r="AE190" s="12"/>
      <c r="AF190" s="13"/>
      <c r="AG190" s="11">
        <f t="shared" si="152"/>
        <v>0</v>
      </c>
      <c r="AH190" s="12"/>
      <c r="AI190" s="14"/>
      <c r="AJ190" s="155">
        <f>AJ188/AJ184</f>
        <v>0</v>
      </c>
    </row>
    <row r="191" spans="1:36" ht="15.75" thickBot="1">
      <c r="A191" s="533"/>
      <c r="B191" s="516"/>
      <c r="C191" s="519"/>
      <c r="D191" s="543"/>
      <c r="E191" s="524"/>
      <c r="F191" s="526"/>
      <c r="G191" s="88" t="s">
        <v>38</v>
      </c>
      <c r="H191" s="15"/>
      <c r="I191" s="16">
        <f t="shared" si="144"/>
        <v>0</v>
      </c>
      <c r="J191" s="17"/>
      <c r="K191" s="15"/>
      <c r="L191" s="16">
        <f t="shared" si="145"/>
        <v>0</v>
      </c>
      <c r="M191" s="17"/>
      <c r="N191" s="15"/>
      <c r="O191" s="16">
        <f t="shared" si="146"/>
        <v>0</v>
      </c>
      <c r="P191" s="17"/>
      <c r="Q191" s="15"/>
      <c r="R191" s="16">
        <f t="shared" si="147"/>
        <v>0</v>
      </c>
      <c r="S191" s="17"/>
      <c r="T191" s="15"/>
      <c r="U191" s="16">
        <f t="shared" si="148"/>
        <v>0</v>
      </c>
      <c r="V191" s="17"/>
      <c r="W191" s="15"/>
      <c r="X191" s="16">
        <f t="shared" si="149"/>
        <v>0</v>
      </c>
      <c r="Y191" s="17"/>
      <c r="Z191" s="15"/>
      <c r="AA191" s="16">
        <f t="shared" si="150"/>
        <v>0</v>
      </c>
      <c r="AB191" s="17"/>
      <c r="AC191" s="15"/>
      <c r="AD191" s="16">
        <f t="shared" si="151"/>
        <v>0</v>
      </c>
      <c r="AE191" s="17"/>
      <c r="AF191" s="15"/>
      <c r="AG191" s="16">
        <f t="shared" si="152"/>
        <v>0</v>
      </c>
      <c r="AH191" s="17"/>
      <c r="AI191" s="18"/>
      <c r="AJ191" s="164"/>
    </row>
    <row r="192" spans="1:36" ht="15" hidden="1" customHeight="1">
      <c r="A192" s="531" t="s">
        <v>17</v>
      </c>
      <c r="B192" s="499" t="s">
        <v>13</v>
      </c>
      <c r="C192" s="303" t="s">
        <v>14</v>
      </c>
      <c r="D192" s="303" t="s">
        <v>157</v>
      </c>
      <c r="E192" s="502" t="s">
        <v>16</v>
      </c>
      <c r="F192" s="293" t="s">
        <v>17</v>
      </c>
      <c r="G192" s="304" t="s">
        <v>18</v>
      </c>
      <c r="H192" s="312" t="s">
        <v>19</v>
      </c>
      <c r="I192" s="293" t="s">
        <v>20</v>
      </c>
      <c r="J192" s="294" t="s">
        <v>21</v>
      </c>
      <c r="K192" s="312" t="s">
        <v>19</v>
      </c>
      <c r="L192" s="293" t="s">
        <v>20</v>
      </c>
      <c r="M192" s="294" t="s">
        <v>21</v>
      </c>
      <c r="N192" s="312" t="s">
        <v>19</v>
      </c>
      <c r="O192" s="293" t="s">
        <v>20</v>
      </c>
      <c r="P192" s="294" t="s">
        <v>21</v>
      </c>
      <c r="Q192" s="312" t="s">
        <v>19</v>
      </c>
      <c r="R192" s="293" t="s">
        <v>20</v>
      </c>
      <c r="S192" s="294" t="s">
        <v>21</v>
      </c>
      <c r="T192" s="312" t="s">
        <v>19</v>
      </c>
      <c r="U192" s="293" t="s">
        <v>20</v>
      </c>
      <c r="V192" s="294" t="s">
        <v>21</v>
      </c>
      <c r="W192" s="312" t="s">
        <v>19</v>
      </c>
      <c r="X192" s="293" t="s">
        <v>20</v>
      </c>
      <c r="Y192" s="294" t="s">
        <v>21</v>
      </c>
      <c r="Z192" s="312" t="s">
        <v>19</v>
      </c>
      <c r="AA192" s="293" t="s">
        <v>20</v>
      </c>
      <c r="AB192" s="294" t="s">
        <v>21</v>
      </c>
      <c r="AC192" s="312" t="s">
        <v>19</v>
      </c>
      <c r="AD192" s="293" t="s">
        <v>20</v>
      </c>
      <c r="AE192" s="294" t="s">
        <v>21</v>
      </c>
      <c r="AF192" s="312" t="s">
        <v>19</v>
      </c>
      <c r="AG192" s="293" t="s">
        <v>20</v>
      </c>
      <c r="AH192" s="294" t="s">
        <v>21</v>
      </c>
      <c r="AI192" s="316" t="s">
        <v>19</v>
      </c>
      <c r="AJ192" s="282" t="s">
        <v>22</v>
      </c>
    </row>
    <row r="193" spans="1:36" ht="15.75" hidden="1" customHeight="1">
      <c r="A193" s="532"/>
      <c r="B193" s="500"/>
      <c r="C193" s="501"/>
      <c r="D193" s="501"/>
      <c r="E193" s="503"/>
      <c r="F193" s="504"/>
      <c r="G193" s="527"/>
      <c r="H193" s="509"/>
      <c r="I193" s="504"/>
      <c r="J193" s="508"/>
      <c r="K193" s="509"/>
      <c r="L193" s="504"/>
      <c r="M193" s="508"/>
      <c r="N193" s="509"/>
      <c r="O193" s="504"/>
      <c r="P193" s="508"/>
      <c r="Q193" s="509"/>
      <c r="R193" s="504"/>
      <c r="S193" s="508"/>
      <c r="T193" s="509"/>
      <c r="U193" s="504"/>
      <c r="V193" s="508"/>
      <c r="W193" s="509"/>
      <c r="X193" s="504"/>
      <c r="Y193" s="508"/>
      <c r="Z193" s="509"/>
      <c r="AA193" s="504"/>
      <c r="AB193" s="508"/>
      <c r="AC193" s="509"/>
      <c r="AD193" s="504"/>
      <c r="AE193" s="508"/>
      <c r="AF193" s="509"/>
      <c r="AG193" s="504"/>
      <c r="AH193" s="508"/>
      <c r="AI193" s="544"/>
      <c r="AJ193" s="535"/>
    </row>
    <row r="194" spans="1:36" ht="15" hidden="1" customHeight="1">
      <c r="A194" s="528" t="s">
        <v>450</v>
      </c>
      <c r="B194" s="514" t="s">
        <v>451</v>
      </c>
      <c r="C194" s="517">
        <v>2226</v>
      </c>
      <c r="D194" s="538"/>
      <c r="E194" s="322" t="s">
        <v>452</v>
      </c>
      <c r="F194" s="296" t="s">
        <v>450</v>
      </c>
      <c r="G194" s="85" t="s">
        <v>27</v>
      </c>
      <c r="H194" s="13"/>
      <c r="I194" s="9">
        <f t="shared" ref="I194:I202" si="153">H194-J194</f>
        <v>0</v>
      </c>
      <c r="J194" s="10"/>
      <c r="K194" s="13"/>
      <c r="L194" s="9">
        <f t="shared" ref="L194:L202" si="154">K194-M194</f>
        <v>0</v>
      </c>
      <c r="M194" s="10"/>
      <c r="N194" s="13"/>
      <c r="O194" s="9">
        <f t="shared" ref="O194:O202" si="155">N194-P194</f>
        <v>0</v>
      </c>
      <c r="P194" s="10"/>
      <c r="Q194" s="13"/>
      <c r="R194" s="9">
        <f t="shared" ref="R194:R202" si="156">Q194-S194</f>
        <v>0</v>
      </c>
      <c r="S194" s="10"/>
      <c r="T194" s="13"/>
      <c r="U194" s="9">
        <f t="shared" ref="U194:U202" si="157">T194-V194</f>
        <v>0</v>
      </c>
      <c r="V194" s="10"/>
      <c r="W194" s="13"/>
      <c r="X194" s="9">
        <f t="shared" ref="X194:X202" si="158">W194-Y194</f>
        <v>0</v>
      </c>
      <c r="Y194" s="10"/>
      <c r="Z194" s="13"/>
      <c r="AA194" s="9">
        <f t="shared" ref="AA194:AA202" si="159">Z194-AB194</f>
        <v>0</v>
      </c>
      <c r="AB194" s="10"/>
      <c r="AC194" s="13"/>
      <c r="AD194" s="9">
        <f t="shared" ref="AD194:AD202" si="160">AC194-AE194</f>
        <v>0</v>
      </c>
      <c r="AE194" s="10"/>
      <c r="AF194" s="13"/>
      <c r="AG194" s="9">
        <f t="shared" ref="AG194:AG202" si="161">AF194-AH194</f>
        <v>0</v>
      </c>
      <c r="AH194" s="10"/>
      <c r="AI194" s="23"/>
      <c r="AJ194" s="75" t="s">
        <v>28</v>
      </c>
    </row>
    <row r="195" spans="1:36" hidden="1">
      <c r="A195" s="529"/>
      <c r="B195" s="515"/>
      <c r="C195" s="518"/>
      <c r="D195" s="539"/>
      <c r="E195" s="523"/>
      <c r="F195" s="525"/>
      <c r="G195" s="87" t="s">
        <v>29</v>
      </c>
      <c r="H195" s="13">
        <v>108803</v>
      </c>
      <c r="I195" s="11">
        <f t="shared" si="153"/>
        <v>30803</v>
      </c>
      <c r="J195" s="12">
        <v>78000</v>
      </c>
      <c r="K195" s="13"/>
      <c r="L195" s="11">
        <f t="shared" si="154"/>
        <v>0</v>
      </c>
      <c r="M195" s="12"/>
      <c r="N195" s="13"/>
      <c r="O195" s="11">
        <f t="shared" si="155"/>
        <v>0</v>
      </c>
      <c r="P195" s="12"/>
      <c r="Q195" s="13"/>
      <c r="R195" s="11">
        <f t="shared" si="156"/>
        <v>0</v>
      </c>
      <c r="S195" s="12"/>
      <c r="T195" s="13"/>
      <c r="U195" s="11">
        <f t="shared" si="157"/>
        <v>0</v>
      </c>
      <c r="V195" s="12"/>
      <c r="W195" s="13"/>
      <c r="X195" s="11">
        <f t="shared" si="158"/>
        <v>0</v>
      </c>
      <c r="Y195" s="12"/>
      <c r="Z195" s="13"/>
      <c r="AA195" s="11">
        <f t="shared" si="159"/>
        <v>0</v>
      </c>
      <c r="AB195" s="12"/>
      <c r="AC195" s="13"/>
      <c r="AD195" s="11">
        <f t="shared" si="160"/>
        <v>0</v>
      </c>
      <c r="AE195" s="12"/>
      <c r="AF195" s="13"/>
      <c r="AG195" s="11">
        <f t="shared" si="161"/>
        <v>0</v>
      </c>
      <c r="AH195" s="12"/>
      <c r="AI195" s="23"/>
      <c r="AJ195" s="154">
        <f>SUM(H194:H202,K194:K202,N194:N202,Q194:Q202,T194:T202,W194:W202,Z194:Z202,AC194:AC202,AF194:AF202)</f>
        <v>1455334</v>
      </c>
    </row>
    <row r="196" spans="1:36" hidden="1">
      <c r="A196" s="529"/>
      <c r="B196" s="515"/>
      <c r="C196" s="518"/>
      <c r="D196" s="539"/>
      <c r="E196" s="523"/>
      <c r="F196" s="525"/>
      <c r="G196" s="87" t="s">
        <v>30</v>
      </c>
      <c r="H196" s="13"/>
      <c r="I196" s="11">
        <f t="shared" si="153"/>
        <v>0</v>
      </c>
      <c r="J196" s="12"/>
      <c r="K196" s="13"/>
      <c r="L196" s="11">
        <f t="shared" si="154"/>
        <v>0</v>
      </c>
      <c r="M196" s="12"/>
      <c r="N196" s="13"/>
      <c r="O196" s="11">
        <f t="shared" si="155"/>
        <v>0</v>
      </c>
      <c r="P196" s="12"/>
      <c r="Q196" s="13"/>
      <c r="R196" s="11">
        <f t="shared" si="156"/>
        <v>0</v>
      </c>
      <c r="S196" s="12"/>
      <c r="T196" s="13"/>
      <c r="U196" s="11">
        <f t="shared" si="157"/>
        <v>0</v>
      </c>
      <c r="V196" s="12"/>
      <c r="W196" s="13"/>
      <c r="X196" s="11">
        <f t="shared" si="158"/>
        <v>0</v>
      </c>
      <c r="Y196" s="12"/>
      <c r="Z196" s="13"/>
      <c r="AA196" s="11">
        <f t="shared" si="159"/>
        <v>0</v>
      </c>
      <c r="AB196" s="12"/>
      <c r="AC196" s="13"/>
      <c r="AD196" s="11">
        <f t="shared" si="160"/>
        <v>0</v>
      </c>
      <c r="AE196" s="12"/>
      <c r="AF196" s="13"/>
      <c r="AG196" s="11">
        <f t="shared" si="161"/>
        <v>0</v>
      </c>
      <c r="AH196" s="12"/>
      <c r="AI196" s="23"/>
      <c r="AJ196" s="76" t="s">
        <v>32</v>
      </c>
    </row>
    <row r="197" spans="1:36" hidden="1">
      <c r="A197" s="529"/>
      <c r="B197" s="515"/>
      <c r="C197" s="518"/>
      <c r="D197" s="539"/>
      <c r="E197" s="523"/>
      <c r="F197" s="525"/>
      <c r="G197" s="87" t="s">
        <v>31</v>
      </c>
      <c r="H197" s="13"/>
      <c r="I197" s="11">
        <f t="shared" si="153"/>
        <v>0</v>
      </c>
      <c r="J197" s="12"/>
      <c r="K197" s="13">
        <v>110000</v>
      </c>
      <c r="L197" s="11">
        <f t="shared" si="154"/>
        <v>0</v>
      </c>
      <c r="M197" s="12">
        <v>110000</v>
      </c>
      <c r="N197" s="13"/>
      <c r="O197" s="11">
        <f t="shared" si="155"/>
        <v>0</v>
      </c>
      <c r="P197" s="12"/>
      <c r="Q197" s="13"/>
      <c r="R197" s="11">
        <f t="shared" si="156"/>
        <v>0</v>
      </c>
      <c r="S197" s="12"/>
      <c r="T197" s="13"/>
      <c r="U197" s="11">
        <f t="shared" si="157"/>
        <v>0</v>
      </c>
      <c r="V197" s="12"/>
      <c r="W197" s="13"/>
      <c r="X197" s="11">
        <f t="shared" si="158"/>
        <v>0</v>
      </c>
      <c r="Y197" s="12"/>
      <c r="Z197" s="13"/>
      <c r="AA197" s="11">
        <f t="shared" si="159"/>
        <v>0</v>
      </c>
      <c r="AB197" s="12"/>
      <c r="AC197" s="13"/>
      <c r="AD197" s="11">
        <f t="shared" si="160"/>
        <v>0</v>
      </c>
      <c r="AE197" s="12"/>
      <c r="AF197" s="13"/>
      <c r="AG197" s="11">
        <f t="shared" si="161"/>
        <v>0</v>
      </c>
      <c r="AH197" s="12"/>
      <c r="AI197" s="23"/>
      <c r="AJ197" s="154">
        <f>SUM(I194:I202,L194:L202,O194:O202,R194:R202,U194:U202,X194:X202,AA194:AA202,AD194:AD202,AA194:AA202,AG194:AG202)</f>
        <v>30803</v>
      </c>
    </row>
    <row r="198" spans="1:36" hidden="1">
      <c r="A198" s="529"/>
      <c r="B198" s="515"/>
      <c r="C198" s="518"/>
      <c r="D198" s="539"/>
      <c r="E198" s="523"/>
      <c r="F198" s="525"/>
      <c r="G198" s="87" t="s">
        <v>33</v>
      </c>
      <c r="H198" s="13"/>
      <c r="I198" s="11">
        <f t="shared" si="153"/>
        <v>0</v>
      </c>
      <c r="J198" s="12"/>
      <c r="K198" s="13">
        <v>18000</v>
      </c>
      <c r="L198" s="11">
        <f t="shared" si="154"/>
        <v>0</v>
      </c>
      <c r="M198" s="12">
        <v>18000</v>
      </c>
      <c r="N198" s="13"/>
      <c r="O198" s="11">
        <f t="shared" si="155"/>
        <v>0</v>
      </c>
      <c r="P198" s="12"/>
      <c r="Q198" s="13"/>
      <c r="R198" s="11">
        <f t="shared" si="156"/>
        <v>0</v>
      </c>
      <c r="S198" s="12"/>
      <c r="T198" s="13"/>
      <c r="U198" s="11">
        <f t="shared" si="157"/>
        <v>0</v>
      </c>
      <c r="V198" s="12"/>
      <c r="W198" s="13"/>
      <c r="X198" s="11">
        <f t="shared" si="158"/>
        <v>0</v>
      </c>
      <c r="Y198" s="12"/>
      <c r="Z198" s="13"/>
      <c r="AA198" s="11">
        <f t="shared" si="159"/>
        <v>0</v>
      </c>
      <c r="AB198" s="12"/>
      <c r="AC198" s="13"/>
      <c r="AD198" s="11">
        <f t="shared" si="160"/>
        <v>0</v>
      </c>
      <c r="AE198" s="12"/>
      <c r="AF198" s="13"/>
      <c r="AG198" s="11">
        <f t="shared" si="161"/>
        <v>0</v>
      </c>
      <c r="AH198" s="12"/>
      <c r="AI198" s="23"/>
      <c r="AJ198" s="76" t="s">
        <v>36</v>
      </c>
    </row>
    <row r="199" spans="1:36" hidden="1">
      <c r="A199" s="529"/>
      <c r="B199" s="515"/>
      <c r="C199" s="518"/>
      <c r="D199" s="539"/>
      <c r="E199" s="523"/>
      <c r="F199" s="525"/>
      <c r="G199" s="87" t="s">
        <v>34</v>
      </c>
      <c r="H199" s="13"/>
      <c r="I199" s="11">
        <f t="shared" si="153"/>
        <v>0</v>
      </c>
      <c r="J199" s="12"/>
      <c r="K199" s="13">
        <v>1113531</v>
      </c>
      <c r="L199" s="11">
        <f t="shared" si="154"/>
        <v>0</v>
      </c>
      <c r="M199" s="12">
        <v>1113531</v>
      </c>
      <c r="N199" s="13">
        <v>105000</v>
      </c>
      <c r="O199" s="11">
        <f t="shared" si="155"/>
        <v>0</v>
      </c>
      <c r="P199" s="12">
        <v>105000</v>
      </c>
      <c r="Q199" s="13"/>
      <c r="R199" s="11">
        <f t="shared" si="156"/>
        <v>0</v>
      </c>
      <c r="S199" s="12"/>
      <c r="T199" s="13"/>
      <c r="U199" s="11">
        <f t="shared" si="157"/>
        <v>0</v>
      </c>
      <c r="V199" s="12"/>
      <c r="W199" s="13"/>
      <c r="X199" s="11">
        <f t="shared" si="158"/>
        <v>0</v>
      </c>
      <c r="Y199" s="12"/>
      <c r="Z199" s="13"/>
      <c r="AA199" s="11">
        <f t="shared" si="159"/>
        <v>0</v>
      </c>
      <c r="AB199" s="12"/>
      <c r="AC199" s="13"/>
      <c r="AD199" s="11">
        <f t="shared" si="160"/>
        <v>0</v>
      </c>
      <c r="AE199" s="12"/>
      <c r="AF199" s="13"/>
      <c r="AG199" s="11">
        <f t="shared" si="161"/>
        <v>0</v>
      </c>
      <c r="AH199" s="12"/>
      <c r="AI199" s="23"/>
      <c r="AJ199" s="154">
        <f>SUM(J194:J202,M194:M202,P194:P202,S194:S202,V194:V202,Y194:Y202,AB194:AB202,AE194:AE202,AH194:AH202)</f>
        <v>1424531</v>
      </c>
    </row>
    <row r="200" spans="1:36" hidden="1">
      <c r="A200" s="529"/>
      <c r="B200" s="515"/>
      <c r="C200" s="518"/>
      <c r="D200" s="539"/>
      <c r="E200" s="523"/>
      <c r="F200" s="525"/>
      <c r="G200" s="87" t="s">
        <v>35</v>
      </c>
      <c r="H200" s="13"/>
      <c r="I200" s="11">
        <f t="shared" si="153"/>
        <v>0</v>
      </c>
      <c r="J200" s="12"/>
      <c r="K200" s="13"/>
      <c r="L200" s="11">
        <f t="shared" si="154"/>
        <v>0</v>
      </c>
      <c r="M200" s="12"/>
      <c r="N200" s="13"/>
      <c r="O200" s="11">
        <f t="shared" si="155"/>
        <v>0</v>
      </c>
      <c r="P200" s="12"/>
      <c r="Q200" s="13"/>
      <c r="R200" s="11">
        <f t="shared" si="156"/>
        <v>0</v>
      </c>
      <c r="S200" s="12"/>
      <c r="T200" s="13"/>
      <c r="U200" s="11">
        <f t="shared" si="157"/>
        <v>0</v>
      </c>
      <c r="V200" s="12"/>
      <c r="W200" s="13"/>
      <c r="X200" s="11">
        <f t="shared" si="158"/>
        <v>0</v>
      </c>
      <c r="Y200" s="12"/>
      <c r="Z200" s="13"/>
      <c r="AA200" s="11">
        <f t="shared" si="159"/>
        <v>0</v>
      </c>
      <c r="AB200" s="12"/>
      <c r="AC200" s="13"/>
      <c r="AD200" s="11">
        <f t="shared" si="160"/>
        <v>0</v>
      </c>
      <c r="AE200" s="12"/>
      <c r="AF200" s="13"/>
      <c r="AG200" s="11">
        <f t="shared" si="161"/>
        <v>0</v>
      </c>
      <c r="AH200" s="12"/>
      <c r="AI200" s="23"/>
      <c r="AJ200" s="76" t="s">
        <v>40</v>
      </c>
    </row>
    <row r="201" spans="1:36" hidden="1">
      <c r="A201" s="529"/>
      <c r="B201" s="515"/>
      <c r="C201" s="518"/>
      <c r="D201" s="539"/>
      <c r="E201" s="523"/>
      <c r="F201" s="525"/>
      <c r="G201" s="87" t="s">
        <v>37</v>
      </c>
      <c r="H201" s="13"/>
      <c r="I201" s="11">
        <f t="shared" si="153"/>
        <v>0</v>
      </c>
      <c r="J201" s="12"/>
      <c r="K201" s="13"/>
      <c r="L201" s="11">
        <f t="shared" si="154"/>
        <v>0</v>
      </c>
      <c r="M201" s="12"/>
      <c r="N201" s="13"/>
      <c r="O201" s="11">
        <f t="shared" si="155"/>
        <v>0</v>
      </c>
      <c r="P201" s="12"/>
      <c r="Q201" s="13"/>
      <c r="R201" s="11">
        <f t="shared" si="156"/>
        <v>0</v>
      </c>
      <c r="S201" s="12"/>
      <c r="T201" s="13"/>
      <c r="U201" s="11">
        <f t="shared" si="157"/>
        <v>0</v>
      </c>
      <c r="V201" s="12"/>
      <c r="W201" s="13"/>
      <c r="X201" s="11">
        <f t="shared" si="158"/>
        <v>0</v>
      </c>
      <c r="Y201" s="12"/>
      <c r="Z201" s="13"/>
      <c r="AA201" s="11">
        <f t="shared" si="159"/>
        <v>0</v>
      </c>
      <c r="AB201" s="12"/>
      <c r="AC201" s="13"/>
      <c r="AD201" s="11">
        <f t="shared" si="160"/>
        <v>0</v>
      </c>
      <c r="AE201" s="12"/>
      <c r="AF201" s="13"/>
      <c r="AG201" s="11">
        <f t="shared" si="161"/>
        <v>0</v>
      </c>
      <c r="AH201" s="12"/>
      <c r="AI201" s="23"/>
      <c r="AJ201" s="155">
        <f>AJ199/AJ195</f>
        <v>0.97883441189445175</v>
      </c>
    </row>
    <row r="202" spans="1:36" ht="15.75" hidden="1" thickBot="1">
      <c r="A202" s="533"/>
      <c r="B202" s="516"/>
      <c r="C202" s="519"/>
      <c r="D202" s="543"/>
      <c r="E202" s="524"/>
      <c r="F202" s="526"/>
      <c r="G202" s="88" t="s">
        <v>38</v>
      </c>
      <c r="H202" s="15"/>
      <c r="I202" s="16">
        <f t="shared" si="153"/>
        <v>0</v>
      </c>
      <c r="J202" s="17"/>
      <c r="K202" s="15"/>
      <c r="L202" s="16">
        <f t="shared" si="154"/>
        <v>0</v>
      </c>
      <c r="M202" s="17"/>
      <c r="N202" s="15"/>
      <c r="O202" s="16">
        <f t="shared" si="155"/>
        <v>0</v>
      </c>
      <c r="P202" s="17"/>
      <c r="Q202" s="15"/>
      <c r="R202" s="16">
        <f t="shared" si="156"/>
        <v>0</v>
      </c>
      <c r="S202" s="17"/>
      <c r="T202" s="15"/>
      <c r="U202" s="16">
        <f t="shared" si="157"/>
        <v>0</v>
      </c>
      <c r="V202" s="17"/>
      <c r="W202" s="15"/>
      <c r="X202" s="16">
        <f t="shared" si="158"/>
        <v>0</v>
      </c>
      <c r="Y202" s="17"/>
      <c r="Z202" s="15"/>
      <c r="AA202" s="16">
        <f t="shared" si="159"/>
        <v>0</v>
      </c>
      <c r="AB202" s="17"/>
      <c r="AC202" s="15"/>
      <c r="AD202" s="16">
        <f t="shared" si="160"/>
        <v>0</v>
      </c>
      <c r="AE202" s="17"/>
      <c r="AF202" s="15"/>
      <c r="AG202" s="16">
        <f t="shared" si="161"/>
        <v>0</v>
      </c>
      <c r="AH202" s="17"/>
      <c r="AI202" s="24"/>
      <c r="AJ202" s="164"/>
    </row>
    <row r="203" spans="1:36" ht="15" hidden="1" customHeight="1">
      <c r="A203" s="531" t="s">
        <v>17</v>
      </c>
      <c r="B203" s="499" t="s">
        <v>13</v>
      </c>
      <c r="C203" s="303" t="s">
        <v>14</v>
      </c>
      <c r="D203" s="303" t="s">
        <v>157</v>
      </c>
      <c r="E203" s="502" t="s">
        <v>16</v>
      </c>
      <c r="F203" s="293" t="s">
        <v>17</v>
      </c>
      <c r="G203" s="304" t="s">
        <v>18</v>
      </c>
      <c r="H203" s="312" t="s">
        <v>19</v>
      </c>
      <c r="I203" s="293" t="s">
        <v>20</v>
      </c>
      <c r="J203" s="294" t="s">
        <v>21</v>
      </c>
      <c r="K203" s="312" t="s">
        <v>19</v>
      </c>
      <c r="L203" s="293" t="s">
        <v>20</v>
      </c>
      <c r="M203" s="294" t="s">
        <v>21</v>
      </c>
      <c r="N203" s="312" t="s">
        <v>19</v>
      </c>
      <c r="O203" s="293" t="s">
        <v>20</v>
      </c>
      <c r="P203" s="294" t="s">
        <v>21</v>
      </c>
      <c r="Q203" s="312" t="s">
        <v>19</v>
      </c>
      <c r="R203" s="293" t="s">
        <v>20</v>
      </c>
      <c r="S203" s="294" t="s">
        <v>21</v>
      </c>
      <c r="T203" s="312" t="s">
        <v>19</v>
      </c>
      <c r="U203" s="293" t="s">
        <v>20</v>
      </c>
      <c r="V203" s="294" t="s">
        <v>21</v>
      </c>
      <c r="W203" s="312" t="s">
        <v>19</v>
      </c>
      <c r="X203" s="293" t="s">
        <v>20</v>
      </c>
      <c r="Y203" s="294" t="s">
        <v>21</v>
      </c>
      <c r="Z203" s="312" t="s">
        <v>19</v>
      </c>
      <c r="AA203" s="293" t="s">
        <v>20</v>
      </c>
      <c r="AB203" s="294" t="s">
        <v>21</v>
      </c>
      <c r="AC203" s="312" t="s">
        <v>19</v>
      </c>
      <c r="AD203" s="293" t="s">
        <v>20</v>
      </c>
      <c r="AE203" s="294" t="s">
        <v>21</v>
      </c>
      <c r="AF203" s="312" t="s">
        <v>19</v>
      </c>
      <c r="AG203" s="293" t="s">
        <v>20</v>
      </c>
      <c r="AH203" s="294" t="s">
        <v>21</v>
      </c>
      <c r="AI203" s="316" t="s">
        <v>19</v>
      </c>
      <c r="AJ203" s="282" t="s">
        <v>22</v>
      </c>
    </row>
    <row r="204" spans="1:36" ht="15.75" hidden="1" customHeight="1">
      <c r="A204" s="532"/>
      <c r="B204" s="500"/>
      <c r="C204" s="501"/>
      <c r="D204" s="501"/>
      <c r="E204" s="503"/>
      <c r="F204" s="504"/>
      <c r="G204" s="527"/>
      <c r="H204" s="509"/>
      <c r="I204" s="504"/>
      <c r="J204" s="508"/>
      <c r="K204" s="509"/>
      <c r="L204" s="504"/>
      <c r="M204" s="508"/>
      <c r="N204" s="509"/>
      <c r="O204" s="504"/>
      <c r="P204" s="508"/>
      <c r="Q204" s="509"/>
      <c r="R204" s="504"/>
      <c r="S204" s="508"/>
      <c r="T204" s="509"/>
      <c r="U204" s="504"/>
      <c r="V204" s="508"/>
      <c r="W204" s="509"/>
      <c r="X204" s="504"/>
      <c r="Y204" s="508"/>
      <c r="Z204" s="509"/>
      <c r="AA204" s="504"/>
      <c r="AB204" s="508"/>
      <c r="AC204" s="509"/>
      <c r="AD204" s="504"/>
      <c r="AE204" s="508"/>
      <c r="AF204" s="509"/>
      <c r="AG204" s="504"/>
      <c r="AH204" s="508"/>
      <c r="AI204" s="544"/>
      <c r="AJ204" s="326"/>
    </row>
    <row r="205" spans="1:36" ht="15" hidden="1" customHeight="1">
      <c r="A205" s="528" t="s">
        <v>59</v>
      </c>
      <c r="B205" s="514" t="s">
        <v>453</v>
      </c>
      <c r="C205" s="517">
        <v>2478</v>
      </c>
      <c r="D205" s="538"/>
      <c r="E205" s="322" t="s">
        <v>454</v>
      </c>
      <c r="F205" s="296" t="s">
        <v>59</v>
      </c>
      <c r="G205" s="85" t="s">
        <v>27</v>
      </c>
      <c r="H205" s="13"/>
      <c r="I205" s="9">
        <f t="shared" ref="I205:I213" si="162">H205-J205</f>
        <v>0</v>
      </c>
      <c r="J205" s="10"/>
      <c r="K205" s="13"/>
      <c r="L205" s="9">
        <f t="shared" ref="L205:L213" si="163">K205-M205</f>
        <v>0</v>
      </c>
      <c r="M205" s="10"/>
      <c r="N205" s="13"/>
      <c r="O205" s="9">
        <f t="shared" ref="O205:O213" si="164">N205-P205</f>
        <v>0</v>
      </c>
      <c r="P205" s="10"/>
      <c r="Q205" s="13"/>
      <c r="R205" s="9">
        <f t="shared" ref="R205:R213" si="165">Q205-S205</f>
        <v>0</v>
      </c>
      <c r="S205" s="10"/>
      <c r="T205" s="13"/>
      <c r="U205" s="9">
        <f t="shared" ref="U205:U213" si="166">T205-V205</f>
        <v>0</v>
      </c>
      <c r="V205" s="10"/>
      <c r="W205" s="13"/>
      <c r="X205" s="9">
        <f t="shared" ref="X205:X213" si="167">W205-Y205</f>
        <v>0</v>
      </c>
      <c r="Y205" s="10"/>
      <c r="Z205" s="13"/>
      <c r="AA205" s="9">
        <f t="shared" ref="AA205:AA213" si="168">Z205-AB205</f>
        <v>0</v>
      </c>
      <c r="AB205" s="10"/>
      <c r="AC205" s="13"/>
      <c r="AD205" s="9">
        <f t="shared" ref="AD205:AD213" si="169">AC205-AE205</f>
        <v>0</v>
      </c>
      <c r="AE205" s="10"/>
      <c r="AF205" s="13"/>
      <c r="AG205" s="9">
        <f t="shared" ref="AG205:AG213" si="170">AF205-AH205</f>
        <v>0</v>
      </c>
      <c r="AH205" s="10"/>
      <c r="AI205" s="14"/>
      <c r="AJ205" s="75" t="s">
        <v>28</v>
      </c>
    </row>
    <row r="206" spans="1:36" hidden="1">
      <c r="A206" s="529"/>
      <c r="B206" s="515"/>
      <c r="C206" s="518"/>
      <c r="D206" s="539"/>
      <c r="E206" s="523"/>
      <c r="F206" s="525"/>
      <c r="G206" s="87" t="s">
        <v>29</v>
      </c>
      <c r="H206" s="13"/>
      <c r="I206" s="11">
        <f t="shared" si="162"/>
        <v>0</v>
      </c>
      <c r="J206" s="12"/>
      <c r="K206" s="13"/>
      <c r="L206" s="11">
        <f t="shared" si="163"/>
        <v>0</v>
      </c>
      <c r="M206" s="12"/>
      <c r="N206" s="13"/>
      <c r="O206" s="11">
        <f t="shared" si="164"/>
        <v>0</v>
      </c>
      <c r="P206" s="12"/>
      <c r="Q206" s="13"/>
      <c r="R206" s="11">
        <f t="shared" si="165"/>
        <v>0</v>
      </c>
      <c r="S206" s="12"/>
      <c r="T206" s="13"/>
      <c r="U206" s="11">
        <f t="shared" si="166"/>
        <v>0</v>
      </c>
      <c r="V206" s="12"/>
      <c r="W206" s="13"/>
      <c r="X206" s="11">
        <f t="shared" si="167"/>
        <v>0</v>
      </c>
      <c r="Y206" s="12"/>
      <c r="Z206" s="13"/>
      <c r="AA206" s="11">
        <f t="shared" si="168"/>
        <v>0</v>
      </c>
      <c r="AB206" s="12"/>
      <c r="AC206" s="13"/>
      <c r="AD206" s="11">
        <f t="shared" si="169"/>
        <v>0</v>
      </c>
      <c r="AE206" s="12"/>
      <c r="AF206" s="13"/>
      <c r="AG206" s="11">
        <f t="shared" si="170"/>
        <v>0</v>
      </c>
      <c r="AH206" s="12"/>
      <c r="AI206" s="14"/>
      <c r="AJ206" s="154">
        <f>SUM(H205:H213,K205:K213,N205:N213,Q205:Q213,T205:T213,W205:W213,Z205:Z213,AC205:AC213,AF205:AF213)</f>
        <v>123200</v>
      </c>
    </row>
    <row r="207" spans="1:36" hidden="1">
      <c r="A207" s="529"/>
      <c r="B207" s="515"/>
      <c r="C207" s="518"/>
      <c r="D207" s="539"/>
      <c r="E207" s="523"/>
      <c r="F207" s="525"/>
      <c r="G207" s="87" t="s">
        <v>30</v>
      </c>
      <c r="H207" s="13"/>
      <c r="I207" s="11">
        <f t="shared" si="162"/>
        <v>0</v>
      </c>
      <c r="J207" s="12"/>
      <c r="K207" s="13"/>
      <c r="L207" s="11">
        <f t="shared" si="163"/>
        <v>0</v>
      </c>
      <c r="M207" s="12"/>
      <c r="N207" s="13"/>
      <c r="O207" s="11">
        <f t="shared" si="164"/>
        <v>0</v>
      </c>
      <c r="P207" s="12"/>
      <c r="Q207" s="13"/>
      <c r="R207" s="11">
        <f t="shared" si="165"/>
        <v>0</v>
      </c>
      <c r="S207" s="12"/>
      <c r="T207" s="13"/>
      <c r="U207" s="11">
        <f t="shared" si="166"/>
        <v>0</v>
      </c>
      <c r="V207" s="12"/>
      <c r="W207" s="13"/>
      <c r="X207" s="11">
        <f t="shared" si="167"/>
        <v>0</v>
      </c>
      <c r="Y207" s="12"/>
      <c r="Z207" s="13"/>
      <c r="AA207" s="11">
        <f t="shared" si="168"/>
        <v>0</v>
      </c>
      <c r="AB207" s="12"/>
      <c r="AC207" s="13"/>
      <c r="AD207" s="11">
        <f t="shared" si="169"/>
        <v>0</v>
      </c>
      <c r="AE207" s="12"/>
      <c r="AF207" s="13"/>
      <c r="AG207" s="11">
        <f t="shared" si="170"/>
        <v>0</v>
      </c>
      <c r="AH207" s="12"/>
      <c r="AI207" s="14"/>
      <c r="AJ207" s="76" t="s">
        <v>32</v>
      </c>
    </row>
    <row r="208" spans="1:36" hidden="1">
      <c r="A208" s="529"/>
      <c r="B208" s="515"/>
      <c r="C208" s="518"/>
      <c r="D208" s="539"/>
      <c r="E208" s="523"/>
      <c r="F208" s="525"/>
      <c r="G208" s="87" t="s">
        <v>31</v>
      </c>
      <c r="H208" s="13"/>
      <c r="I208" s="11">
        <f t="shared" si="162"/>
        <v>0</v>
      </c>
      <c r="J208" s="12"/>
      <c r="K208" s="13"/>
      <c r="L208" s="11">
        <f t="shared" si="163"/>
        <v>0</v>
      </c>
      <c r="M208" s="12"/>
      <c r="N208" s="13"/>
      <c r="O208" s="11">
        <f t="shared" si="164"/>
        <v>0</v>
      </c>
      <c r="P208" s="12"/>
      <c r="Q208" s="13"/>
      <c r="R208" s="11">
        <f t="shared" si="165"/>
        <v>0</v>
      </c>
      <c r="S208" s="12"/>
      <c r="T208" s="13"/>
      <c r="U208" s="11">
        <f t="shared" si="166"/>
        <v>0</v>
      </c>
      <c r="V208" s="12"/>
      <c r="W208" s="13"/>
      <c r="X208" s="11">
        <f t="shared" si="167"/>
        <v>0</v>
      </c>
      <c r="Y208" s="12"/>
      <c r="Z208" s="13"/>
      <c r="AA208" s="11">
        <f t="shared" si="168"/>
        <v>0</v>
      </c>
      <c r="AB208" s="12"/>
      <c r="AC208" s="13"/>
      <c r="AD208" s="11">
        <f t="shared" si="169"/>
        <v>0</v>
      </c>
      <c r="AE208" s="12"/>
      <c r="AF208" s="13"/>
      <c r="AG208" s="11">
        <f t="shared" si="170"/>
        <v>0</v>
      </c>
      <c r="AH208" s="12"/>
      <c r="AI208" s="14"/>
      <c r="AJ208" s="154">
        <f>SUM(I205:I213,L205:L213,O205:O213,R205:R213,U205:U213,X205:X213,AA205:AA213,AD205:AD213,AA205:AA213,AG205:AG213)</f>
        <v>0</v>
      </c>
    </row>
    <row r="209" spans="1:36" hidden="1">
      <c r="A209" s="529"/>
      <c r="B209" s="515"/>
      <c r="C209" s="518"/>
      <c r="D209" s="539"/>
      <c r="E209" s="523"/>
      <c r="F209" s="525"/>
      <c r="G209" s="87" t="s">
        <v>33</v>
      </c>
      <c r="H209" s="13"/>
      <c r="I209" s="11">
        <f t="shared" si="162"/>
        <v>0</v>
      </c>
      <c r="J209" s="12"/>
      <c r="K209" s="13"/>
      <c r="L209" s="11">
        <f t="shared" si="163"/>
        <v>0</v>
      </c>
      <c r="M209" s="12"/>
      <c r="N209" s="13"/>
      <c r="O209" s="11">
        <f t="shared" si="164"/>
        <v>0</v>
      </c>
      <c r="P209" s="12"/>
      <c r="Q209" s="13"/>
      <c r="R209" s="11">
        <f t="shared" si="165"/>
        <v>0</v>
      </c>
      <c r="S209" s="12"/>
      <c r="T209" s="13"/>
      <c r="U209" s="11">
        <f t="shared" si="166"/>
        <v>0</v>
      </c>
      <c r="V209" s="12"/>
      <c r="W209" s="13"/>
      <c r="X209" s="11">
        <f t="shared" si="167"/>
        <v>0</v>
      </c>
      <c r="Y209" s="12"/>
      <c r="Z209" s="13"/>
      <c r="AA209" s="11">
        <f t="shared" si="168"/>
        <v>0</v>
      </c>
      <c r="AB209" s="12"/>
      <c r="AC209" s="13"/>
      <c r="AD209" s="11">
        <f t="shared" si="169"/>
        <v>0</v>
      </c>
      <c r="AE209" s="12"/>
      <c r="AF209" s="13"/>
      <c r="AG209" s="11">
        <f t="shared" si="170"/>
        <v>0</v>
      </c>
      <c r="AH209" s="12"/>
      <c r="AI209" s="14"/>
      <c r="AJ209" s="76" t="s">
        <v>36</v>
      </c>
    </row>
    <row r="210" spans="1:36" hidden="1">
      <c r="A210" s="529"/>
      <c r="B210" s="515"/>
      <c r="C210" s="518"/>
      <c r="D210" s="539"/>
      <c r="E210" s="523"/>
      <c r="F210" s="525"/>
      <c r="G210" s="87" t="s">
        <v>34</v>
      </c>
      <c r="H210" s="13"/>
      <c r="I210" s="11">
        <f t="shared" si="162"/>
        <v>0</v>
      </c>
      <c r="J210" s="12"/>
      <c r="K210" s="13">
        <v>123200</v>
      </c>
      <c r="L210" s="11">
        <f t="shared" si="163"/>
        <v>0</v>
      </c>
      <c r="M210" s="12">
        <v>123200</v>
      </c>
      <c r="N210" s="13"/>
      <c r="O210" s="11">
        <f t="shared" si="164"/>
        <v>0</v>
      </c>
      <c r="P210" s="12"/>
      <c r="Q210" s="13"/>
      <c r="R210" s="11">
        <f t="shared" si="165"/>
        <v>0</v>
      </c>
      <c r="S210" s="12"/>
      <c r="T210" s="13"/>
      <c r="U210" s="11">
        <f t="shared" si="166"/>
        <v>0</v>
      </c>
      <c r="V210" s="12"/>
      <c r="W210" s="13"/>
      <c r="X210" s="11">
        <f t="shared" si="167"/>
        <v>0</v>
      </c>
      <c r="Y210" s="12"/>
      <c r="Z210" s="13"/>
      <c r="AA210" s="11">
        <f t="shared" si="168"/>
        <v>0</v>
      </c>
      <c r="AB210" s="12"/>
      <c r="AC210" s="13"/>
      <c r="AD210" s="11">
        <f t="shared" si="169"/>
        <v>0</v>
      </c>
      <c r="AE210" s="12"/>
      <c r="AF210" s="13"/>
      <c r="AG210" s="11">
        <f t="shared" si="170"/>
        <v>0</v>
      </c>
      <c r="AH210" s="12"/>
      <c r="AI210" s="14"/>
      <c r="AJ210" s="154">
        <f>SUM(J205:J213,M205:M213,P205:P213,S205:S213,V205:V213,Y205:Y213,AB205:AB213,AE205:AE213,AH205:AH213)</f>
        <v>123200</v>
      </c>
    </row>
    <row r="211" spans="1:36" hidden="1">
      <c r="A211" s="529"/>
      <c r="B211" s="515"/>
      <c r="C211" s="518"/>
      <c r="D211" s="539"/>
      <c r="E211" s="523"/>
      <c r="F211" s="525"/>
      <c r="G211" s="87" t="s">
        <v>35</v>
      </c>
      <c r="H211" s="13"/>
      <c r="I211" s="11">
        <f t="shared" si="162"/>
        <v>0</v>
      </c>
      <c r="J211" s="12"/>
      <c r="K211" s="13"/>
      <c r="L211" s="11">
        <f t="shared" si="163"/>
        <v>0</v>
      </c>
      <c r="M211" s="12"/>
      <c r="N211" s="13"/>
      <c r="O211" s="11">
        <f t="shared" si="164"/>
        <v>0</v>
      </c>
      <c r="P211" s="12"/>
      <c r="Q211" s="13"/>
      <c r="R211" s="11">
        <f t="shared" si="165"/>
        <v>0</v>
      </c>
      <c r="S211" s="12"/>
      <c r="T211" s="13"/>
      <c r="U211" s="11">
        <f t="shared" si="166"/>
        <v>0</v>
      </c>
      <c r="V211" s="12"/>
      <c r="W211" s="13"/>
      <c r="X211" s="11">
        <f t="shared" si="167"/>
        <v>0</v>
      </c>
      <c r="Y211" s="12"/>
      <c r="Z211" s="13"/>
      <c r="AA211" s="11">
        <f t="shared" si="168"/>
        <v>0</v>
      </c>
      <c r="AB211" s="12"/>
      <c r="AC211" s="13"/>
      <c r="AD211" s="11">
        <f t="shared" si="169"/>
        <v>0</v>
      </c>
      <c r="AE211" s="12"/>
      <c r="AF211" s="13"/>
      <c r="AG211" s="11">
        <f t="shared" si="170"/>
        <v>0</v>
      </c>
      <c r="AH211" s="12"/>
      <c r="AI211" s="14"/>
      <c r="AJ211" s="76" t="s">
        <v>40</v>
      </c>
    </row>
    <row r="212" spans="1:36" hidden="1">
      <c r="A212" s="529"/>
      <c r="B212" s="515"/>
      <c r="C212" s="518"/>
      <c r="D212" s="539"/>
      <c r="E212" s="523"/>
      <c r="F212" s="525"/>
      <c r="G212" s="87" t="s">
        <v>37</v>
      </c>
      <c r="H212" s="13"/>
      <c r="I212" s="11">
        <f t="shared" si="162"/>
        <v>0</v>
      </c>
      <c r="J212" s="12"/>
      <c r="K212" s="13"/>
      <c r="L212" s="11">
        <f t="shared" si="163"/>
        <v>0</v>
      </c>
      <c r="M212" s="12"/>
      <c r="N212" s="13"/>
      <c r="O212" s="11">
        <f t="shared" si="164"/>
        <v>0</v>
      </c>
      <c r="P212" s="12"/>
      <c r="Q212" s="13"/>
      <c r="R212" s="11">
        <f t="shared" si="165"/>
        <v>0</v>
      </c>
      <c r="S212" s="12"/>
      <c r="T212" s="13"/>
      <c r="U212" s="11">
        <f t="shared" si="166"/>
        <v>0</v>
      </c>
      <c r="V212" s="12"/>
      <c r="W212" s="13"/>
      <c r="X212" s="11">
        <f t="shared" si="167"/>
        <v>0</v>
      </c>
      <c r="Y212" s="12"/>
      <c r="Z212" s="13"/>
      <c r="AA212" s="11">
        <f t="shared" si="168"/>
        <v>0</v>
      </c>
      <c r="AB212" s="12"/>
      <c r="AC212" s="13"/>
      <c r="AD212" s="11">
        <f t="shared" si="169"/>
        <v>0</v>
      </c>
      <c r="AE212" s="12"/>
      <c r="AF212" s="13"/>
      <c r="AG212" s="11">
        <f t="shared" si="170"/>
        <v>0</v>
      </c>
      <c r="AH212" s="12"/>
      <c r="AI212" s="14"/>
      <c r="AJ212" s="155">
        <f>AJ210/AJ206</f>
        <v>1</v>
      </c>
    </row>
    <row r="213" spans="1:36" ht="15.75" hidden="1" thickBot="1">
      <c r="A213" s="533"/>
      <c r="B213" s="516"/>
      <c r="C213" s="519"/>
      <c r="D213" s="543"/>
      <c r="E213" s="524"/>
      <c r="F213" s="526"/>
      <c r="G213" s="88" t="s">
        <v>38</v>
      </c>
      <c r="H213" s="15"/>
      <c r="I213" s="16">
        <f t="shared" si="162"/>
        <v>0</v>
      </c>
      <c r="J213" s="17"/>
      <c r="K213" s="15"/>
      <c r="L213" s="16">
        <f t="shared" si="163"/>
        <v>0</v>
      </c>
      <c r="M213" s="17"/>
      <c r="N213" s="15"/>
      <c r="O213" s="16">
        <f t="shared" si="164"/>
        <v>0</v>
      </c>
      <c r="P213" s="17"/>
      <c r="Q213" s="15"/>
      <c r="R213" s="16">
        <f t="shared" si="165"/>
        <v>0</v>
      </c>
      <c r="S213" s="17"/>
      <c r="T213" s="15"/>
      <c r="U213" s="16">
        <f t="shared" si="166"/>
        <v>0</v>
      </c>
      <c r="V213" s="17"/>
      <c r="W213" s="15"/>
      <c r="X213" s="16">
        <f t="shared" si="167"/>
        <v>0</v>
      </c>
      <c r="Y213" s="17"/>
      <c r="Z213" s="15"/>
      <c r="AA213" s="16">
        <f t="shared" si="168"/>
        <v>0</v>
      </c>
      <c r="AB213" s="17"/>
      <c r="AC213" s="15"/>
      <c r="AD213" s="16">
        <f t="shared" si="169"/>
        <v>0</v>
      </c>
      <c r="AE213" s="17"/>
      <c r="AF213" s="15"/>
      <c r="AG213" s="16">
        <f t="shared" si="170"/>
        <v>0</v>
      </c>
      <c r="AH213" s="17"/>
      <c r="AI213" s="18"/>
      <c r="AJ213" s="164"/>
    </row>
    <row r="214" spans="1:36" ht="13.5" hidden="1" customHeight="1">
      <c r="A214" s="531" t="s">
        <v>17</v>
      </c>
      <c r="B214" s="499" t="s">
        <v>13</v>
      </c>
      <c r="C214" s="303" t="s">
        <v>14</v>
      </c>
      <c r="D214" s="303" t="s">
        <v>157</v>
      </c>
      <c r="E214" s="502" t="s">
        <v>16</v>
      </c>
      <c r="F214" s="293" t="s">
        <v>17</v>
      </c>
      <c r="G214" s="304" t="s">
        <v>18</v>
      </c>
      <c r="H214" s="312" t="s">
        <v>19</v>
      </c>
      <c r="I214" s="293" t="s">
        <v>20</v>
      </c>
      <c r="J214" s="294" t="s">
        <v>21</v>
      </c>
      <c r="K214" s="312" t="s">
        <v>19</v>
      </c>
      <c r="L214" s="293" t="s">
        <v>20</v>
      </c>
      <c r="M214" s="294" t="s">
        <v>21</v>
      </c>
      <c r="N214" s="312" t="s">
        <v>19</v>
      </c>
      <c r="O214" s="293" t="s">
        <v>20</v>
      </c>
      <c r="P214" s="294" t="s">
        <v>21</v>
      </c>
      <c r="Q214" s="312" t="s">
        <v>19</v>
      </c>
      <c r="R214" s="293" t="s">
        <v>20</v>
      </c>
      <c r="S214" s="294" t="s">
        <v>21</v>
      </c>
      <c r="T214" s="312" t="s">
        <v>19</v>
      </c>
      <c r="U214" s="293" t="s">
        <v>20</v>
      </c>
      <c r="V214" s="294" t="s">
        <v>21</v>
      </c>
      <c r="W214" s="312" t="s">
        <v>19</v>
      </c>
      <c r="X214" s="293" t="s">
        <v>20</v>
      </c>
      <c r="Y214" s="294" t="s">
        <v>21</v>
      </c>
      <c r="Z214" s="312" t="s">
        <v>19</v>
      </c>
      <c r="AA214" s="293" t="s">
        <v>20</v>
      </c>
      <c r="AB214" s="294" t="s">
        <v>21</v>
      </c>
      <c r="AC214" s="312" t="s">
        <v>19</v>
      </c>
      <c r="AD214" s="293" t="s">
        <v>20</v>
      </c>
      <c r="AE214" s="294" t="s">
        <v>21</v>
      </c>
      <c r="AF214" s="312" t="s">
        <v>19</v>
      </c>
      <c r="AG214" s="293" t="s">
        <v>20</v>
      </c>
      <c r="AH214" s="294" t="s">
        <v>21</v>
      </c>
      <c r="AI214" s="316" t="s">
        <v>19</v>
      </c>
      <c r="AJ214" s="282" t="s">
        <v>22</v>
      </c>
    </row>
    <row r="215" spans="1:36" hidden="1">
      <c r="A215" s="532"/>
      <c r="B215" s="500"/>
      <c r="C215" s="501"/>
      <c r="D215" s="501"/>
      <c r="E215" s="503"/>
      <c r="F215" s="504"/>
      <c r="G215" s="527"/>
      <c r="H215" s="509"/>
      <c r="I215" s="504"/>
      <c r="J215" s="508"/>
      <c r="K215" s="509"/>
      <c r="L215" s="504"/>
      <c r="M215" s="508"/>
      <c r="N215" s="509"/>
      <c r="O215" s="504"/>
      <c r="P215" s="508"/>
      <c r="Q215" s="509"/>
      <c r="R215" s="504"/>
      <c r="S215" s="508"/>
      <c r="T215" s="509"/>
      <c r="U215" s="504"/>
      <c r="V215" s="508"/>
      <c r="W215" s="509"/>
      <c r="X215" s="504"/>
      <c r="Y215" s="508"/>
      <c r="Z215" s="509"/>
      <c r="AA215" s="504"/>
      <c r="AB215" s="508"/>
      <c r="AC215" s="509"/>
      <c r="AD215" s="504"/>
      <c r="AE215" s="508"/>
      <c r="AF215" s="509"/>
      <c r="AG215" s="504"/>
      <c r="AH215" s="508"/>
      <c r="AI215" s="544"/>
      <c r="AJ215" s="535"/>
    </row>
    <row r="216" spans="1:36" hidden="1">
      <c r="A216" s="528" t="s">
        <v>59</v>
      </c>
      <c r="B216" s="514" t="s">
        <v>455</v>
      </c>
      <c r="C216" s="517">
        <v>2227</v>
      </c>
      <c r="D216" s="538"/>
      <c r="E216" s="322" t="s">
        <v>456</v>
      </c>
      <c r="F216" s="296" t="s">
        <v>59</v>
      </c>
      <c r="G216" s="85" t="s">
        <v>27</v>
      </c>
      <c r="H216" s="13"/>
      <c r="I216" s="9">
        <f t="shared" ref="I216:I224" si="171">H216-J216</f>
        <v>0</v>
      </c>
      <c r="J216" s="10"/>
      <c r="K216" s="13"/>
      <c r="L216" s="9">
        <f t="shared" ref="L216:L224" si="172">K216-M216</f>
        <v>0</v>
      </c>
      <c r="M216" s="10"/>
      <c r="N216" s="13"/>
      <c r="O216" s="9">
        <f t="shared" ref="O216:O224" si="173">N216-P216</f>
        <v>0</v>
      </c>
      <c r="P216" s="10"/>
      <c r="Q216" s="13"/>
      <c r="R216" s="9">
        <f t="shared" ref="R216:R224" si="174">Q216-S216</f>
        <v>0</v>
      </c>
      <c r="S216" s="10"/>
      <c r="T216" s="13"/>
      <c r="U216" s="9">
        <f t="shared" ref="U216:U224" si="175">T216-V216</f>
        <v>0</v>
      </c>
      <c r="V216" s="10"/>
      <c r="W216" s="13"/>
      <c r="X216" s="9">
        <f t="shared" ref="X216:X224" si="176">W216-Y216</f>
        <v>0</v>
      </c>
      <c r="Y216" s="10"/>
      <c r="Z216" s="13"/>
      <c r="AA216" s="9">
        <f t="shared" ref="AA216:AA224" si="177">Z216-AB216</f>
        <v>0</v>
      </c>
      <c r="AB216" s="10"/>
      <c r="AC216" s="13"/>
      <c r="AD216" s="9">
        <f t="shared" ref="AD216:AD224" si="178">AC216-AE216</f>
        <v>0</v>
      </c>
      <c r="AE216" s="10"/>
      <c r="AF216" s="13"/>
      <c r="AG216" s="9">
        <f t="shared" ref="AG216:AG224" si="179">AF216-AH216</f>
        <v>0</v>
      </c>
      <c r="AH216" s="10"/>
      <c r="AI216" s="23"/>
      <c r="AJ216" s="75" t="s">
        <v>28</v>
      </c>
    </row>
    <row r="217" spans="1:36" hidden="1">
      <c r="A217" s="529"/>
      <c r="B217" s="515"/>
      <c r="C217" s="518"/>
      <c r="D217" s="539"/>
      <c r="E217" s="523"/>
      <c r="F217" s="525"/>
      <c r="G217" s="87" t="s">
        <v>29</v>
      </c>
      <c r="H217" s="13">
        <v>8553</v>
      </c>
      <c r="I217" s="11">
        <f t="shared" si="171"/>
        <v>0</v>
      </c>
      <c r="J217" s="12">
        <v>8553</v>
      </c>
      <c r="K217" s="13"/>
      <c r="L217" s="11">
        <f t="shared" si="172"/>
        <v>0</v>
      </c>
      <c r="M217" s="12"/>
      <c r="N217" s="13"/>
      <c r="O217" s="11">
        <f t="shared" si="173"/>
        <v>0</v>
      </c>
      <c r="P217" s="12"/>
      <c r="Q217" s="13"/>
      <c r="R217" s="11">
        <f t="shared" si="174"/>
        <v>0</v>
      </c>
      <c r="S217" s="12"/>
      <c r="T217" s="13"/>
      <c r="U217" s="11">
        <f t="shared" si="175"/>
        <v>0</v>
      </c>
      <c r="V217" s="12"/>
      <c r="W217" s="13"/>
      <c r="X217" s="11">
        <f t="shared" si="176"/>
        <v>0</v>
      </c>
      <c r="Y217" s="12"/>
      <c r="Z217" s="13"/>
      <c r="AA217" s="11">
        <f t="shared" si="177"/>
        <v>0</v>
      </c>
      <c r="AB217" s="12"/>
      <c r="AC217" s="13"/>
      <c r="AD217" s="11">
        <f t="shared" si="178"/>
        <v>0</v>
      </c>
      <c r="AE217" s="12"/>
      <c r="AF217" s="13"/>
      <c r="AG217" s="11">
        <f t="shared" si="179"/>
        <v>0</v>
      </c>
      <c r="AH217" s="12"/>
      <c r="AI217" s="23"/>
      <c r="AJ217" s="154">
        <f>SUM(H216:H224,K216:K224,N216:N224,Q216:Q224,T216:T224,W216:W224,Z216:Z224,AC216:AC224,AF216:AF224)</f>
        <v>78686</v>
      </c>
    </row>
    <row r="218" spans="1:36" hidden="1">
      <c r="A218" s="529"/>
      <c r="B218" s="515"/>
      <c r="C218" s="518"/>
      <c r="D218" s="539"/>
      <c r="E218" s="523"/>
      <c r="F218" s="525"/>
      <c r="G218" s="87" t="s">
        <v>30</v>
      </c>
      <c r="H218" s="13"/>
      <c r="I218" s="11">
        <f t="shared" si="171"/>
        <v>0</v>
      </c>
      <c r="J218" s="12"/>
      <c r="K218" s="13"/>
      <c r="L218" s="11">
        <f t="shared" si="172"/>
        <v>0</v>
      </c>
      <c r="M218" s="12"/>
      <c r="N218" s="13"/>
      <c r="O218" s="11">
        <f t="shared" si="173"/>
        <v>0</v>
      </c>
      <c r="P218" s="12"/>
      <c r="Q218" s="13"/>
      <c r="R218" s="11">
        <f t="shared" si="174"/>
        <v>0</v>
      </c>
      <c r="S218" s="12"/>
      <c r="T218" s="13"/>
      <c r="U218" s="11">
        <f t="shared" si="175"/>
        <v>0</v>
      </c>
      <c r="V218" s="12"/>
      <c r="W218" s="13"/>
      <c r="X218" s="11">
        <f t="shared" si="176"/>
        <v>0</v>
      </c>
      <c r="Y218" s="12"/>
      <c r="Z218" s="13"/>
      <c r="AA218" s="11">
        <f t="shared" si="177"/>
        <v>0</v>
      </c>
      <c r="AB218" s="12"/>
      <c r="AC218" s="13"/>
      <c r="AD218" s="11">
        <f t="shared" si="178"/>
        <v>0</v>
      </c>
      <c r="AE218" s="12"/>
      <c r="AF218" s="13"/>
      <c r="AG218" s="11">
        <f t="shared" si="179"/>
        <v>0</v>
      </c>
      <c r="AH218" s="12"/>
      <c r="AI218" s="23"/>
      <c r="AJ218" s="76" t="s">
        <v>32</v>
      </c>
    </row>
    <row r="219" spans="1:36" hidden="1">
      <c r="A219" s="529"/>
      <c r="B219" s="515"/>
      <c r="C219" s="518"/>
      <c r="D219" s="539"/>
      <c r="E219" s="523"/>
      <c r="F219" s="525"/>
      <c r="G219" s="87" t="s">
        <v>31</v>
      </c>
      <c r="H219" s="13"/>
      <c r="I219" s="11">
        <f t="shared" si="171"/>
        <v>0</v>
      </c>
      <c r="J219" s="12"/>
      <c r="K219" s="13"/>
      <c r="L219" s="11">
        <f t="shared" si="172"/>
        <v>0</v>
      </c>
      <c r="M219" s="12"/>
      <c r="N219" s="13"/>
      <c r="O219" s="11">
        <f t="shared" si="173"/>
        <v>0</v>
      </c>
      <c r="P219" s="12"/>
      <c r="Q219" s="13"/>
      <c r="R219" s="11">
        <f t="shared" si="174"/>
        <v>0</v>
      </c>
      <c r="S219" s="12"/>
      <c r="T219" s="13"/>
      <c r="U219" s="11">
        <f t="shared" si="175"/>
        <v>0</v>
      </c>
      <c r="V219" s="12"/>
      <c r="W219" s="13"/>
      <c r="X219" s="11">
        <f t="shared" si="176"/>
        <v>0</v>
      </c>
      <c r="Y219" s="12"/>
      <c r="Z219" s="13"/>
      <c r="AA219" s="11">
        <f t="shared" si="177"/>
        <v>0</v>
      </c>
      <c r="AB219" s="12"/>
      <c r="AC219" s="13"/>
      <c r="AD219" s="11">
        <f t="shared" si="178"/>
        <v>0</v>
      </c>
      <c r="AE219" s="12"/>
      <c r="AF219" s="13"/>
      <c r="AG219" s="11">
        <f t="shared" si="179"/>
        <v>0</v>
      </c>
      <c r="AH219" s="12"/>
      <c r="AI219" s="23"/>
      <c r="AJ219" s="154">
        <f>SUM(I216:I224,L216:L224,O216:O224,R216:R224,U216:U224,X216:X224,AA216:AA224,AD216:AD224,AA216:AA224,AG216:AG224)</f>
        <v>0</v>
      </c>
    </row>
    <row r="220" spans="1:36" ht="15.75" hidden="1" customHeight="1">
      <c r="A220" s="529"/>
      <c r="B220" s="515"/>
      <c r="C220" s="518"/>
      <c r="D220" s="539"/>
      <c r="E220" s="523"/>
      <c r="F220" s="525"/>
      <c r="G220" s="87" t="s">
        <v>33</v>
      </c>
      <c r="H220" s="13"/>
      <c r="I220" s="11">
        <f t="shared" si="171"/>
        <v>0</v>
      </c>
      <c r="J220" s="12"/>
      <c r="K220" s="13"/>
      <c r="L220" s="11">
        <f t="shared" si="172"/>
        <v>0</v>
      </c>
      <c r="M220" s="12"/>
      <c r="N220" s="13"/>
      <c r="O220" s="11">
        <f t="shared" si="173"/>
        <v>0</v>
      </c>
      <c r="P220" s="12"/>
      <c r="Q220" s="13"/>
      <c r="R220" s="11">
        <f t="shared" si="174"/>
        <v>0</v>
      </c>
      <c r="S220" s="12"/>
      <c r="T220" s="13"/>
      <c r="U220" s="11">
        <f t="shared" si="175"/>
        <v>0</v>
      </c>
      <c r="V220" s="12"/>
      <c r="W220" s="13"/>
      <c r="X220" s="11">
        <f t="shared" si="176"/>
        <v>0</v>
      </c>
      <c r="Y220" s="12"/>
      <c r="Z220" s="13"/>
      <c r="AA220" s="11">
        <f t="shared" si="177"/>
        <v>0</v>
      </c>
      <c r="AB220" s="12"/>
      <c r="AC220" s="13"/>
      <c r="AD220" s="11">
        <f t="shared" si="178"/>
        <v>0</v>
      </c>
      <c r="AE220" s="12"/>
      <c r="AF220" s="13"/>
      <c r="AG220" s="11">
        <f t="shared" si="179"/>
        <v>0</v>
      </c>
      <c r="AH220" s="12"/>
      <c r="AI220" s="23"/>
      <c r="AJ220" s="76" t="s">
        <v>36</v>
      </c>
    </row>
    <row r="221" spans="1:36" hidden="1">
      <c r="A221" s="529"/>
      <c r="B221" s="515"/>
      <c r="C221" s="518"/>
      <c r="D221" s="539"/>
      <c r="E221" s="523"/>
      <c r="F221" s="525"/>
      <c r="G221" s="87" t="s">
        <v>34</v>
      </c>
      <c r="H221" s="13">
        <v>70133</v>
      </c>
      <c r="I221" s="11">
        <f t="shared" si="171"/>
        <v>0</v>
      </c>
      <c r="J221" s="12">
        <v>70133</v>
      </c>
      <c r="K221" s="13"/>
      <c r="L221" s="11">
        <f t="shared" si="172"/>
        <v>0</v>
      </c>
      <c r="M221" s="12"/>
      <c r="N221" s="13"/>
      <c r="O221" s="11">
        <f t="shared" si="173"/>
        <v>0</v>
      </c>
      <c r="P221" s="12"/>
      <c r="Q221" s="13"/>
      <c r="R221" s="11">
        <f t="shared" si="174"/>
        <v>0</v>
      </c>
      <c r="S221" s="12"/>
      <c r="T221" s="13"/>
      <c r="U221" s="11">
        <f t="shared" si="175"/>
        <v>0</v>
      </c>
      <c r="V221" s="12"/>
      <c r="W221" s="13"/>
      <c r="X221" s="11">
        <f t="shared" si="176"/>
        <v>0</v>
      </c>
      <c r="Y221" s="12"/>
      <c r="Z221" s="13"/>
      <c r="AA221" s="11">
        <f t="shared" si="177"/>
        <v>0</v>
      </c>
      <c r="AB221" s="12"/>
      <c r="AC221" s="13"/>
      <c r="AD221" s="11">
        <f t="shared" si="178"/>
        <v>0</v>
      </c>
      <c r="AE221" s="12"/>
      <c r="AF221" s="13"/>
      <c r="AG221" s="11">
        <f t="shared" si="179"/>
        <v>0</v>
      </c>
      <c r="AH221" s="12"/>
      <c r="AI221" s="23"/>
      <c r="AJ221" s="154">
        <f>SUM(J216:J224,M216:M224,P216:P224,S216:S224,V216:V224,Y216:Y224,AB216:AB224,AE216:AE224,AH216:AH224)</f>
        <v>78686</v>
      </c>
    </row>
    <row r="222" spans="1:36" hidden="1">
      <c r="A222" s="529"/>
      <c r="B222" s="515"/>
      <c r="C222" s="518"/>
      <c r="D222" s="539"/>
      <c r="E222" s="523"/>
      <c r="F222" s="525"/>
      <c r="G222" s="87" t="s">
        <v>35</v>
      </c>
      <c r="H222" s="13"/>
      <c r="I222" s="11">
        <f t="shared" si="171"/>
        <v>0</v>
      </c>
      <c r="J222" s="12"/>
      <c r="K222" s="13"/>
      <c r="L222" s="11">
        <f t="shared" si="172"/>
        <v>0</v>
      </c>
      <c r="M222" s="12"/>
      <c r="N222" s="13"/>
      <c r="O222" s="11">
        <f t="shared" si="173"/>
        <v>0</v>
      </c>
      <c r="P222" s="12"/>
      <c r="Q222" s="13"/>
      <c r="R222" s="11">
        <f t="shared" si="174"/>
        <v>0</v>
      </c>
      <c r="S222" s="12"/>
      <c r="T222" s="13"/>
      <c r="U222" s="11">
        <f t="shared" si="175"/>
        <v>0</v>
      </c>
      <c r="V222" s="12"/>
      <c r="W222" s="13"/>
      <c r="X222" s="11">
        <f t="shared" si="176"/>
        <v>0</v>
      </c>
      <c r="Y222" s="12"/>
      <c r="Z222" s="13"/>
      <c r="AA222" s="11">
        <f t="shared" si="177"/>
        <v>0</v>
      </c>
      <c r="AB222" s="12"/>
      <c r="AC222" s="13"/>
      <c r="AD222" s="11">
        <f t="shared" si="178"/>
        <v>0</v>
      </c>
      <c r="AE222" s="12"/>
      <c r="AF222" s="13"/>
      <c r="AG222" s="11">
        <f t="shared" si="179"/>
        <v>0</v>
      </c>
      <c r="AH222" s="12"/>
      <c r="AI222" s="23"/>
      <c r="AJ222" s="76" t="s">
        <v>40</v>
      </c>
    </row>
    <row r="223" spans="1:36" hidden="1">
      <c r="A223" s="529"/>
      <c r="B223" s="515"/>
      <c r="C223" s="518"/>
      <c r="D223" s="539"/>
      <c r="E223" s="523"/>
      <c r="F223" s="525"/>
      <c r="G223" s="87" t="s">
        <v>37</v>
      </c>
      <c r="H223" s="13"/>
      <c r="I223" s="11">
        <f t="shared" si="171"/>
        <v>0</v>
      </c>
      <c r="J223" s="12"/>
      <c r="K223" s="13"/>
      <c r="L223" s="11">
        <f t="shared" si="172"/>
        <v>0</v>
      </c>
      <c r="M223" s="12"/>
      <c r="N223" s="13"/>
      <c r="O223" s="11">
        <f t="shared" si="173"/>
        <v>0</v>
      </c>
      <c r="P223" s="12"/>
      <c r="Q223" s="13"/>
      <c r="R223" s="11">
        <f t="shared" si="174"/>
        <v>0</v>
      </c>
      <c r="S223" s="12"/>
      <c r="T223" s="13"/>
      <c r="U223" s="11">
        <f t="shared" si="175"/>
        <v>0</v>
      </c>
      <c r="V223" s="12"/>
      <c r="W223" s="13"/>
      <c r="X223" s="11">
        <f t="shared" si="176"/>
        <v>0</v>
      </c>
      <c r="Y223" s="12"/>
      <c r="Z223" s="13"/>
      <c r="AA223" s="11">
        <f t="shared" si="177"/>
        <v>0</v>
      </c>
      <c r="AB223" s="12"/>
      <c r="AC223" s="13"/>
      <c r="AD223" s="11">
        <f t="shared" si="178"/>
        <v>0</v>
      </c>
      <c r="AE223" s="12"/>
      <c r="AF223" s="13"/>
      <c r="AG223" s="11">
        <f t="shared" si="179"/>
        <v>0</v>
      </c>
      <c r="AH223" s="12"/>
      <c r="AI223" s="23"/>
      <c r="AJ223" s="155">
        <f>AJ221/AJ217</f>
        <v>1</v>
      </c>
    </row>
    <row r="224" spans="1:36" ht="15.75" hidden="1" thickBot="1">
      <c r="A224" s="533"/>
      <c r="B224" s="516"/>
      <c r="C224" s="519"/>
      <c r="D224" s="543"/>
      <c r="E224" s="524"/>
      <c r="F224" s="526"/>
      <c r="G224" s="88" t="s">
        <v>38</v>
      </c>
      <c r="H224" s="15"/>
      <c r="I224" s="16">
        <f t="shared" si="171"/>
        <v>0</v>
      </c>
      <c r="J224" s="17"/>
      <c r="K224" s="15"/>
      <c r="L224" s="16">
        <f t="shared" si="172"/>
        <v>0</v>
      </c>
      <c r="M224" s="17"/>
      <c r="N224" s="15"/>
      <c r="O224" s="16">
        <f t="shared" si="173"/>
        <v>0</v>
      </c>
      <c r="P224" s="17"/>
      <c r="Q224" s="15"/>
      <c r="R224" s="16">
        <f t="shared" si="174"/>
        <v>0</v>
      </c>
      <c r="S224" s="17"/>
      <c r="T224" s="15"/>
      <c r="U224" s="16">
        <f t="shared" si="175"/>
        <v>0</v>
      </c>
      <c r="V224" s="17"/>
      <c r="W224" s="15"/>
      <c r="X224" s="16">
        <f t="shared" si="176"/>
        <v>0</v>
      </c>
      <c r="Y224" s="17"/>
      <c r="Z224" s="15"/>
      <c r="AA224" s="16">
        <f t="shared" si="177"/>
        <v>0</v>
      </c>
      <c r="AB224" s="17"/>
      <c r="AC224" s="15"/>
      <c r="AD224" s="16">
        <f t="shared" si="178"/>
        <v>0</v>
      </c>
      <c r="AE224" s="17"/>
      <c r="AF224" s="15"/>
      <c r="AG224" s="16">
        <f t="shared" si="179"/>
        <v>0</v>
      </c>
      <c r="AH224" s="17"/>
      <c r="AI224" s="24"/>
      <c r="AJ224" s="164"/>
    </row>
    <row r="225" spans="1:36">
      <c r="A225" s="59"/>
      <c r="B225" s="58"/>
      <c r="C225" s="58"/>
      <c r="D225" s="58"/>
      <c r="E225" s="58"/>
      <c r="F225" s="59"/>
      <c r="G225" s="58" t="s">
        <v>409</v>
      </c>
      <c r="H225" s="126">
        <f t="shared" ref="H225:M225" si="180">SUM(H148:H224)</f>
        <v>437489</v>
      </c>
      <c r="I225" s="124">
        <f t="shared" si="180"/>
        <v>20803</v>
      </c>
      <c r="J225" s="125">
        <f t="shared" si="180"/>
        <v>416686</v>
      </c>
      <c r="K225" s="126">
        <f t="shared" si="180"/>
        <v>1364731</v>
      </c>
      <c r="L225" s="124">
        <f t="shared" si="180"/>
        <v>0</v>
      </c>
      <c r="M225" s="125">
        <f t="shared" si="180"/>
        <v>1364731</v>
      </c>
      <c r="N225" s="126">
        <f t="shared" ref="N225:AI225" si="181">SUM(N5:N224)</f>
        <v>1384928</v>
      </c>
      <c r="O225" s="191">
        <f t="shared" si="181"/>
        <v>550</v>
      </c>
      <c r="P225" s="125">
        <f t="shared" si="181"/>
        <v>1384378</v>
      </c>
      <c r="Q225" s="126">
        <f t="shared" si="181"/>
        <v>252000</v>
      </c>
      <c r="R225" s="191">
        <f t="shared" si="181"/>
        <v>-13350</v>
      </c>
      <c r="S225" s="125">
        <f t="shared" si="181"/>
        <v>265350</v>
      </c>
      <c r="T225" s="126">
        <f t="shared" si="181"/>
        <v>2378584</v>
      </c>
      <c r="U225" s="191">
        <f t="shared" si="181"/>
        <v>2378584</v>
      </c>
      <c r="V225" s="125">
        <f t="shared" si="181"/>
        <v>0</v>
      </c>
      <c r="W225" s="126">
        <f t="shared" si="181"/>
        <v>3876408</v>
      </c>
      <c r="X225" s="191">
        <f t="shared" si="181"/>
        <v>3876408</v>
      </c>
      <c r="Y225" s="125">
        <f t="shared" si="181"/>
        <v>0</v>
      </c>
      <c r="Z225" s="126">
        <f t="shared" si="181"/>
        <v>0</v>
      </c>
      <c r="AA225" s="191">
        <f t="shared" si="181"/>
        <v>0</v>
      </c>
      <c r="AB225" s="125">
        <f t="shared" si="181"/>
        <v>0</v>
      </c>
      <c r="AC225" s="126">
        <f t="shared" si="181"/>
        <v>1282000</v>
      </c>
      <c r="AD225" s="191">
        <f t="shared" si="181"/>
        <v>1282000</v>
      </c>
      <c r="AE225" s="125">
        <f t="shared" si="181"/>
        <v>0</v>
      </c>
      <c r="AF225" s="126">
        <f t="shared" si="181"/>
        <v>2312000</v>
      </c>
      <c r="AG225" s="191">
        <f t="shared" si="181"/>
        <v>2312000</v>
      </c>
      <c r="AH225" s="125">
        <f t="shared" si="181"/>
        <v>0</v>
      </c>
      <c r="AI225" s="124">
        <f t="shared" si="181"/>
        <v>0</v>
      </c>
      <c r="AJ225" s="192"/>
    </row>
    <row r="226" spans="1:36" ht="15.75" thickBot="1">
      <c r="A226" s="59"/>
      <c r="B226" s="58"/>
      <c r="C226" s="58"/>
      <c r="D226" s="58"/>
      <c r="E226" s="58"/>
      <c r="F226" s="59"/>
      <c r="G226" s="58"/>
      <c r="H226" s="129"/>
      <c r="I226" s="33">
        <f>I225/H225</f>
        <v>4.7550909851447692E-2</v>
      </c>
      <c r="J226" s="32">
        <f>J225/H225</f>
        <v>0.95244909014855228</v>
      </c>
      <c r="K226" s="129"/>
      <c r="L226" s="33">
        <f>L225/K225</f>
        <v>0</v>
      </c>
      <c r="M226" s="32">
        <f>M225/K225</f>
        <v>1</v>
      </c>
      <c r="N226" s="129"/>
      <c r="O226" s="33">
        <f>O225/N225</f>
        <v>3.9713255851567736E-4</v>
      </c>
      <c r="P226" s="32">
        <f>P225/N225</f>
        <v>0.9996028674414843</v>
      </c>
      <c r="Q226" s="129"/>
      <c r="R226" s="33">
        <f>R225/Q225</f>
        <v>-5.2976190476190475E-2</v>
      </c>
      <c r="S226" s="32">
        <f>S225/Q225</f>
        <v>1.0529761904761905</v>
      </c>
      <c r="T226" s="129"/>
      <c r="U226" s="33">
        <f>U225/T225</f>
        <v>1</v>
      </c>
      <c r="V226" s="32">
        <f>V225/T225</f>
        <v>0</v>
      </c>
      <c r="W226" s="129"/>
      <c r="X226" s="33">
        <f>X225/W225</f>
        <v>1</v>
      </c>
      <c r="Y226" s="32">
        <f>Y225/W225</f>
        <v>0</v>
      </c>
      <c r="Z226" s="129"/>
      <c r="AA226" s="33" t="e">
        <f>AA225/Z225</f>
        <v>#DIV/0!</v>
      </c>
      <c r="AB226" s="32" t="e">
        <f>AB225/Z225</f>
        <v>#DIV/0!</v>
      </c>
      <c r="AC226" s="129"/>
      <c r="AD226" s="33">
        <f>AD225/AC225</f>
        <v>1</v>
      </c>
      <c r="AE226" s="32">
        <f>AE225/AC225</f>
        <v>0</v>
      </c>
      <c r="AF226" s="129"/>
      <c r="AG226" s="33">
        <f>AG225/AF225</f>
        <v>1</v>
      </c>
      <c r="AH226" s="32">
        <f>AH225/AF225</f>
        <v>0</v>
      </c>
      <c r="AI226" s="58"/>
      <c r="AJ226" s="111"/>
    </row>
    <row r="227" spans="1:36" ht="15" customHeight="1" thickBot="1">
      <c r="A227"/>
      <c r="B227" s="58"/>
      <c r="C227" s="58"/>
      <c r="D227" s="58"/>
      <c r="E227" s="286" t="s">
        <v>410</v>
      </c>
      <c r="F227" s="469"/>
      <c r="G227" s="556"/>
      <c r="H227" s="286" t="s">
        <v>410</v>
      </c>
      <c r="I227" s="469"/>
      <c r="J227" s="556"/>
      <c r="K227" s="286" t="s">
        <v>410</v>
      </c>
      <c r="L227" s="469"/>
      <c r="M227" s="556"/>
      <c r="N227" s="286" t="s">
        <v>410</v>
      </c>
      <c r="O227" s="469"/>
      <c r="P227" s="556"/>
      <c r="Q227" s="286" t="s">
        <v>410</v>
      </c>
      <c r="R227" s="469"/>
      <c r="S227" s="556"/>
      <c r="T227" s="286" t="s">
        <v>410</v>
      </c>
      <c r="U227" s="469"/>
      <c r="V227" s="556"/>
      <c r="W227" s="286" t="s">
        <v>410</v>
      </c>
      <c r="X227" s="469"/>
      <c r="Y227" s="556"/>
      <c r="Z227" s="286" t="s">
        <v>410</v>
      </c>
      <c r="AA227" s="469"/>
      <c r="AB227" s="556"/>
      <c r="AC227" s="286" t="s">
        <v>410</v>
      </c>
      <c r="AD227" s="469"/>
      <c r="AE227" s="556"/>
      <c r="AF227" s="286" t="s">
        <v>410</v>
      </c>
      <c r="AG227" s="469"/>
      <c r="AH227" s="556"/>
      <c r="AI227" s="559" t="s">
        <v>12</v>
      </c>
      <c r="AJ227" s="560"/>
    </row>
    <row r="228" spans="1:36" ht="15.75" thickBot="1">
      <c r="A228"/>
      <c r="B228" s="58"/>
      <c r="C228" s="58"/>
      <c r="D228" s="58"/>
      <c r="E228" s="564" t="s">
        <v>457</v>
      </c>
      <c r="F228" s="564"/>
      <c r="G228" s="565"/>
      <c r="H228" s="112"/>
      <c r="I228" s="58"/>
      <c r="J228" s="34">
        <v>1138984</v>
      </c>
      <c r="K228" s="112"/>
      <c r="L228" s="58"/>
      <c r="M228" s="34">
        <v>1161898</v>
      </c>
      <c r="N228" s="112"/>
      <c r="O228" s="58"/>
      <c r="P228" s="34">
        <v>1161898</v>
      </c>
      <c r="Q228" s="112"/>
      <c r="R228" s="58"/>
      <c r="S228" s="34">
        <v>1161898</v>
      </c>
      <c r="T228" s="112"/>
      <c r="U228" s="58"/>
      <c r="V228" s="34">
        <v>1161898</v>
      </c>
      <c r="W228" s="112"/>
      <c r="X228" s="58"/>
      <c r="Y228" s="34">
        <v>1161898</v>
      </c>
      <c r="Z228" s="112"/>
      <c r="AA228" s="58"/>
      <c r="AB228" s="34">
        <v>1161898</v>
      </c>
      <c r="AC228" s="112"/>
      <c r="AD228" s="58"/>
      <c r="AE228" s="34">
        <v>1161898</v>
      </c>
      <c r="AF228" s="112"/>
      <c r="AG228" s="58"/>
      <c r="AH228" s="34">
        <v>1161898</v>
      </c>
      <c r="AI228" s="193">
        <f>SUM(V228)</f>
        <v>1161898</v>
      </c>
      <c r="AJ228" s="194" t="s">
        <v>411</v>
      </c>
    </row>
    <row r="229" spans="1:36" ht="15.75" thickBot="1">
      <c r="A229"/>
      <c r="B229" s="58"/>
      <c r="C229" s="58"/>
      <c r="D229" s="58"/>
      <c r="E229" s="289" t="s">
        <v>138</v>
      </c>
      <c r="F229" s="485"/>
      <c r="G229" s="568"/>
      <c r="H229" s="290" t="s">
        <v>138</v>
      </c>
      <c r="I229" s="554"/>
      <c r="J229" s="555"/>
      <c r="K229" s="290" t="s">
        <v>138</v>
      </c>
      <c r="L229" s="554"/>
      <c r="M229" s="555"/>
      <c r="N229" s="290" t="s">
        <v>138</v>
      </c>
      <c r="O229" s="554"/>
      <c r="P229" s="555"/>
      <c r="Q229" s="290" t="s">
        <v>138</v>
      </c>
      <c r="R229" s="554"/>
      <c r="S229" s="554"/>
      <c r="T229" s="290" t="s">
        <v>138</v>
      </c>
      <c r="U229" s="554"/>
      <c r="V229" s="554"/>
      <c r="W229" s="290" t="s">
        <v>138</v>
      </c>
      <c r="X229" s="554"/>
      <c r="Y229" s="554"/>
      <c r="Z229" s="290" t="s">
        <v>138</v>
      </c>
      <c r="AA229" s="554"/>
      <c r="AB229" s="554"/>
      <c r="AC229" s="290" t="s">
        <v>138</v>
      </c>
      <c r="AD229" s="554"/>
      <c r="AE229" s="554"/>
      <c r="AF229" s="290" t="s">
        <v>138</v>
      </c>
      <c r="AG229" s="554"/>
      <c r="AH229" s="555"/>
      <c r="AI229" s="557" t="s">
        <v>139</v>
      </c>
      <c r="AJ229" s="558"/>
    </row>
    <row r="230" spans="1:36">
      <c r="A230"/>
      <c r="B230" s="58"/>
      <c r="C230" s="58"/>
      <c r="D230" s="58"/>
      <c r="E230" s="342" t="s">
        <v>416</v>
      </c>
      <c r="F230" s="342"/>
      <c r="G230" s="563"/>
      <c r="H230" s="112"/>
      <c r="I230" s="58"/>
      <c r="J230" s="34">
        <v>2333849</v>
      </c>
      <c r="K230" s="112"/>
      <c r="L230" s="58"/>
      <c r="M230" s="34">
        <f>J235</f>
        <v>3035344</v>
      </c>
      <c r="N230" s="112"/>
      <c r="O230" s="58"/>
      <c r="P230" s="34">
        <f>M235</f>
        <v>2832511</v>
      </c>
      <c r="Q230" s="112"/>
      <c r="R230" s="58"/>
      <c r="S230" s="34">
        <f>SUM(P235)</f>
        <v>3532274</v>
      </c>
      <c r="T230" s="112"/>
      <c r="U230" s="58"/>
      <c r="V230" s="34">
        <f>SUM(S235)</f>
        <v>4442172</v>
      </c>
      <c r="W230" s="112"/>
      <c r="X230" s="58"/>
      <c r="Y230" s="34">
        <f>SUM(V235)</f>
        <v>3225486</v>
      </c>
      <c r="Z230" s="112"/>
      <c r="AA230" s="58"/>
      <c r="AB230" s="34">
        <f>SUM(Y235)</f>
        <v>510976</v>
      </c>
      <c r="AC230" s="112"/>
      <c r="AD230" s="58"/>
      <c r="AE230" s="34">
        <f>SUM(AB235)</f>
        <v>1672874</v>
      </c>
      <c r="AF230" s="112"/>
      <c r="AG230" s="58"/>
      <c r="AH230" s="34">
        <f>SUM(AE235)</f>
        <v>1552772</v>
      </c>
      <c r="AI230" s="109"/>
      <c r="AJ230" s="108"/>
    </row>
    <row r="231" spans="1:36">
      <c r="A231"/>
      <c r="B231" s="58"/>
      <c r="C231" s="195"/>
      <c r="D231" s="58"/>
      <c r="E231" s="340" t="s">
        <v>458</v>
      </c>
      <c r="F231" s="340"/>
      <c r="G231" s="567"/>
      <c r="H231" s="112"/>
      <c r="I231" s="58"/>
      <c r="J231" s="34">
        <f>J228</f>
        <v>1138984</v>
      </c>
      <c r="K231" s="112"/>
      <c r="L231" s="58"/>
      <c r="M231" s="34">
        <f>M228</f>
        <v>1161898</v>
      </c>
      <c r="N231" s="112"/>
      <c r="O231" s="58"/>
      <c r="P231" s="34">
        <f>P228</f>
        <v>1161898</v>
      </c>
      <c r="Q231" s="112"/>
      <c r="R231" s="58"/>
      <c r="S231" s="34">
        <f>S228</f>
        <v>1161898</v>
      </c>
      <c r="T231" s="112"/>
      <c r="U231" s="58"/>
      <c r="V231" s="34">
        <f>V228</f>
        <v>1161898</v>
      </c>
      <c r="W231" s="112"/>
      <c r="X231" s="58"/>
      <c r="Y231" s="34">
        <f>Y228</f>
        <v>1161898</v>
      </c>
      <c r="Z231" s="112"/>
      <c r="AA231" s="58"/>
      <c r="AB231" s="34">
        <f>AB228</f>
        <v>1161898</v>
      </c>
      <c r="AC231" s="112"/>
      <c r="AD231" s="58"/>
      <c r="AE231" s="34">
        <f>AE228</f>
        <v>1161898</v>
      </c>
      <c r="AF231" s="112"/>
      <c r="AG231" s="58"/>
      <c r="AH231" s="34">
        <f>AH228</f>
        <v>1161898</v>
      </c>
      <c r="AI231" s="112"/>
      <c r="AJ231" s="111"/>
    </row>
    <row r="232" spans="1:36">
      <c r="A232"/>
      <c r="B232" s="58"/>
      <c r="C232" s="58"/>
      <c r="D232" s="58"/>
      <c r="E232" s="340" t="s">
        <v>418</v>
      </c>
      <c r="F232" s="340"/>
      <c r="G232" s="567"/>
      <c r="H232" s="112"/>
      <c r="I232" s="58"/>
      <c r="J232" s="39">
        <f>SUM(J230:J231)</f>
        <v>3472833</v>
      </c>
      <c r="K232" s="112"/>
      <c r="L232" s="58"/>
      <c r="M232" s="39">
        <f>SUM(M230:M231)</f>
        <v>4197242</v>
      </c>
      <c r="N232" s="112"/>
      <c r="O232" s="58"/>
      <c r="P232" s="39">
        <f>SUM(P230:P231)</f>
        <v>3994409</v>
      </c>
      <c r="Q232" s="112"/>
      <c r="R232" s="58"/>
      <c r="S232" s="39">
        <f>SUM(S230:S231)</f>
        <v>4694172</v>
      </c>
      <c r="T232" s="112"/>
      <c r="U232" s="58"/>
      <c r="V232" s="39">
        <f>SUM(V230:V231)</f>
        <v>5604070</v>
      </c>
      <c r="W232" s="112"/>
      <c r="X232" s="58"/>
      <c r="Y232" s="39">
        <f>SUM(Y230:Y231)</f>
        <v>4387384</v>
      </c>
      <c r="Z232" s="112"/>
      <c r="AA232" s="58"/>
      <c r="AB232" s="39">
        <f>SUM(AB230:AB231)</f>
        <v>1672874</v>
      </c>
      <c r="AC232" s="112"/>
      <c r="AD232" s="58"/>
      <c r="AE232" s="39">
        <f>SUM(AE230:AE231)</f>
        <v>2834772</v>
      </c>
      <c r="AF232" s="112"/>
      <c r="AG232" s="58"/>
      <c r="AH232" s="39">
        <f>SUM(AH230:AH231)</f>
        <v>2714670</v>
      </c>
      <c r="AI232" s="196">
        <f>SUM(AI228)</f>
        <v>1161898</v>
      </c>
      <c r="AJ232" s="111" t="s">
        <v>141</v>
      </c>
    </row>
    <row r="233" spans="1:36">
      <c r="A233"/>
      <c r="B233" s="58"/>
      <c r="C233" s="58"/>
      <c r="D233" s="58"/>
      <c r="E233" s="340" t="s">
        <v>142</v>
      </c>
      <c r="F233" s="340"/>
      <c r="G233" s="567"/>
      <c r="H233" s="112"/>
      <c r="I233" s="58"/>
      <c r="J233" s="34">
        <f>I225*-1</f>
        <v>-20803</v>
      </c>
      <c r="K233" s="112"/>
      <c r="L233" s="58"/>
      <c r="M233" s="34">
        <f>L225*-1</f>
        <v>0</v>
      </c>
      <c r="N233" s="112"/>
      <c r="O233" s="58"/>
      <c r="P233" s="34">
        <f>O225*-1</f>
        <v>-550</v>
      </c>
      <c r="Q233" s="112"/>
      <c r="R233" s="58"/>
      <c r="S233" s="34">
        <f>R225*-1</f>
        <v>13350</v>
      </c>
      <c r="T233" s="112"/>
      <c r="U233" s="58"/>
      <c r="V233" s="34">
        <f>U225*-1</f>
        <v>-2378584</v>
      </c>
      <c r="W233" s="112"/>
      <c r="X233" s="58"/>
      <c r="Y233" s="34">
        <f>X225*-1</f>
        <v>-3876408</v>
      </c>
      <c r="Z233" s="112"/>
      <c r="AA233" s="58"/>
      <c r="AB233" s="34">
        <f>AA225*-1</f>
        <v>0</v>
      </c>
      <c r="AC233" s="112"/>
      <c r="AD233" s="58"/>
      <c r="AE233" s="34">
        <f>AD225*-1</f>
        <v>-1282000</v>
      </c>
      <c r="AF233" s="112"/>
      <c r="AG233" s="58"/>
      <c r="AH233" s="34">
        <f>AG225*-1</f>
        <v>-2312000</v>
      </c>
      <c r="AI233" s="40">
        <f>SUM(AI51:AI224)</f>
        <v>0</v>
      </c>
      <c r="AJ233" s="197" t="s">
        <v>143</v>
      </c>
    </row>
    <row r="234" spans="1:36" ht="15.75" thickBot="1">
      <c r="A234"/>
      <c r="B234" s="58"/>
      <c r="C234" s="58"/>
      <c r="D234" s="58"/>
      <c r="E234" s="343" t="s">
        <v>144</v>
      </c>
      <c r="F234" s="343"/>
      <c r="G234" s="566"/>
      <c r="H234" s="147"/>
      <c r="I234" s="148"/>
      <c r="J234" s="41">
        <f>J225*-1</f>
        <v>-416686</v>
      </c>
      <c r="K234" s="147"/>
      <c r="L234" s="148"/>
      <c r="M234" s="41">
        <f>M225*-1</f>
        <v>-1364731</v>
      </c>
      <c r="N234" s="147"/>
      <c r="O234" s="148"/>
      <c r="P234" s="41">
        <f>P225*-1</f>
        <v>-1384378</v>
      </c>
      <c r="Q234" s="147"/>
      <c r="R234" s="148"/>
      <c r="S234" s="41">
        <f>S225*-1</f>
        <v>-265350</v>
      </c>
      <c r="T234" s="147"/>
      <c r="U234" s="148"/>
      <c r="V234" s="41">
        <f>V225*-1</f>
        <v>0</v>
      </c>
      <c r="W234" s="147"/>
      <c r="X234" s="148"/>
      <c r="Y234" s="41">
        <f>Y225*-1</f>
        <v>0</v>
      </c>
      <c r="Z234" s="147"/>
      <c r="AA234" s="148"/>
      <c r="AB234" s="41">
        <f>AB225*-1</f>
        <v>0</v>
      </c>
      <c r="AC234" s="147"/>
      <c r="AD234" s="148"/>
      <c r="AE234" s="41">
        <f>AE225*-1</f>
        <v>0</v>
      </c>
      <c r="AF234" s="147"/>
      <c r="AG234" s="148"/>
      <c r="AH234" s="41">
        <f>AH225*-1</f>
        <v>0</v>
      </c>
      <c r="AI234" s="147"/>
      <c r="AJ234" s="198"/>
    </row>
    <row r="235" spans="1:36" ht="15.75" thickTop="1">
      <c r="A235"/>
      <c r="B235" s="58"/>
      <c r="C235" s="58"/>
      <c r="D235" s="58"/>
      <c r="E235" s="339" t="s">
        <v>419</v>
      </c>
      <c r="F235" s="561"/>
      <c r="G235" s="562"/>
      <c r="H235" s="43"/>
      <c r="I235" s="44"/>
      <c r="J235" s="42">
        <f>SUM(J232:J234)</f>
        <v>3035344</v>
      </c>
      <c r="K235" s="43"/>
      <c r="L235" s="44"/>
      <c r="M235" s="42">
        <f>SUM(M232:M234)</f>
        <v>2832511</v>
      </c>
      <c r="N235" s="43"/>
      <c r="O235" s="44"/>
      <c r="P235" s="42">
        <v>3532274</v>
      </c>
      <c r="Q235" s="43"/>
      <c r="R235" s="44"/>
      <c r="S235" s="45">
        <f>SUM(S232:S234)</f>
        <v>4442172</v>
      </c>
      <c r="T235" s="43"/>
      <c r="U235" s="44"/>
      <c r="V235" s="45">
        <f>SUM(V232:V234)</f>
        <v>3225486</v>
      </c>
      <c r="W235" s="43"/>
      <c r="X235" s="44"/>
      <c r="Y235" s="45">
        <f>SUM(Y232:Y234)</f>
        <v>510976</v>
      </c>
      <c r="Z235" s="43"/>
      <c r="AA235" s="44"/>
      <c r="AB235" s="45">
        <f>SUM(AB232:AB234)</f>
        <v>1672874</v>
      </c>
      <c r="AC235" s="43"/>
      <c r="AD235" s="44"/>
      <c r="AE235" s="45">
        <f>SUM(AE232:AE234)</f>
        <v>1552772</v>
      </c>
      <c r="AF235" s="43"/>
      <c r="AG235" s="44"/>
      <c r="AH235" s="45">
        <f>SUM(AH232:AH234)</f>
        <v>402670</v>
      </c>
      <c r="AI235" s="46">
        <f>SUM(AI232:AI233)</f>
        <v>1161898</v>
      </c>
      <c r="AJ235" s="47" t="s">
        <v>146</v>
      </c>
    </row>
  </sheetData>
  <sheetProtection selectLockedCells="1"/>
  <mergeCells count="881">
    <mergeCell ref="A1:AJ2"/>
    <mergeCell ref="A3:AJ3"/>
    <mergeCell ref="A4:G4"/>
    <mergeCell ref="A214:A215"/>
    <mergeCell ref="A216:A224"/>
    <mergeCell ref="A159:A160"/>
    <mergeCell ref="A161:A169"/>
    <mergeCell ref="A170:A171"/>
    <mergeCell ref="A172:A180"/>
    <mergeCell ref="A27:A28"/>
    <mergeCell ref="A29:A37"/>
    <mergeCell ref="A137:A138"/>
    <mergeCell ref="A139:A147"/>
    <mergeCell ref="A192:A193"/>
    <mergeCell ref="A194:A202"/>
    <mergeCell ref="A16:A17"/>
    <mergeCell ref="A18:A26"/>
    <mergeCell ref="A126:A127"/>
    <mergeCell ref="A128:A136"/>
    <mergeCell ref="A203:A204"/>
    <mergeCell ref="A205:A213"/>
    <mergeCell ref="A104:A105"/>
    <mergeCell ref="A106:A114"/>
    <mergeCell ref="A5:A6"/>
    <mergeCell ref="A7:A15"/>
    <mergeCell ref="A115:A116"/>
    <mergeCell ref="A117:A125"/>
    <mergeCell ref="A82:A83"/>
    <mergeCell ref="A84:A92"/>
    <mergeCell ref="A93:A94"/>
    <mergeCell ref="A95:A103"/>
    <mergeCell ref="A181:A182"/>
    <mergeCell ref="A60:A61"/>
    <mergeCell ref="A183:A191"/>
    <mergeCell ref="A38:A39"/>
    <mergeCell ref="A40:A48"/>
    <mergeCell ref="A49:A50"/>
    <mergeCell ref="A51:A59"/>
    <mergeCell ref="A71:A72"/>
    <mergeCell ref="A73:A81"/>
    <mergeCell ref="E235:G235"/>
    <mergeCell ref="E230:G230"/>
    <mergeCell ref="E228:G228"/>
    <mergeCell ref="E234:G234"/>
    <mergeCell ref="E233:G233"/>
    <mergeCell ref="E232:G232"/>
    <mergeCell ref="E231:G231"/>
    <mergeCell ref="E229:G229"/>
    <mergeCell ref="B82:B83"/>
    <mergeCell ref="C82:C83"/>
    <mergeCell ref="D82:D83"/>
    <mergeCell ref="E82:E83"/>
    <mergeCell ref="F82:F83"/>
    <mergeCell ref="G82:G83"/>
    <mergeCell ref="B49:B50"/>
    <mergeCell ref="C49:C50"/>
    <mergeCell ref="D49:D50"/>
    <mergeCell ref="AF229:AH229"/>
    <mergeCell ref="AI229:AJ229"/>
    <mergeCell ref="N229:P229"/>
    <mergeCell ref="Q229:S229"/>
    <mergeCell ref="T229:V229"/>
    <mergeCell ref="W229:Y229"/>
    <mergeCell ref="Z229:AB229"/>
    <mergeCell ref="AC229:AE229"/>
    <mergeCell ref="AC227:AE227"/>
    <mergeCell ref="AF227:AH227"/>
    <mergeCell ref="AI227:AJ227"/>
    <mergeCell ref="H229:J229"/>
    <mergeCell ref="K229:M229"/>
    <mergeCell ref="K227:M227"/>
    <mergeCell ref="N227:P227"/>
    <mergeCell ref="Q227:S227"/>
    <mergeCell ref="T227:V227"/>
    <mergeCell ref="W227:Y227"/>
    <mergeCell ref="Z227:AB227"/>
    <mergeCell ref="E227:G227"/>
    <mergeCell ref="H227:J227"/>
    <mergeCell ref="AF82:AF83"/>
    <mergeCell ref="AG82:AG83"/>
    <mergeCell ref="AH82:AH83"/>
    <mergeCell ref="AI82:AI83"/>
    <mergeCell ref="AJ82:AJ83"/>
    <mergeCell ref="B84:B92"/>
    <mergeCell ref="C84:C92"/>
    <mergeCell ref="D84:D92"/>
    <mergeCell ref="E84:E92"/>
    <mergeCell ref="F84:F92"/>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AF49:AF50"/>
    <mergeCell ref="AG49:AG50"/>
    <mergeCell ref="AH49:AH50"/>
    <mergeCell ref="AI49:AI50"/>
    <mergeCell ref="AJ49:AJ50"/>
    <mergeCell ref="B51:B59"/>
    <mergeCell ref="C51:C59"/>
    <mergeCell ref="D51:D59"/>
    <mergeCell ref="E51:E59"/>
    <mergeCell ref="F51:F59"/>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AF60:AF61"/>
    <mergeCell ref="AG60:AG61"/>
    <mergeCell ref="AH60:AH61"/>
    <mergeCell ref="AI60:AI61"/>
    <mergeCell ref="AJ60:AJ61"/>
    <mergeCell ref="B62:B70"/>
    <mergeCell ref="C62:C70"/>
    <mergeCell ref="D62:D70"/>
    <mergeCell ref="E62:E70"/>
    <mergeCell ref="F62:F70"/>
    <mergeCell ref="Z60:Z61"/>
    <mergeCell ref="AA60:AA61"/>
    <mergeCell ref="AB60:AB61"/>
    <mergeCell ref="AC60:AC61"/>
    <mergeCell ref="AD60:AD61"/>
    <mergeCell ref="AE60:AE61"/>
    <mergeCell ref="T60:T61"/>
    <mergeCell ref="U60:U61"/>
    <mergeCell ref="V60:V61"/>
    <mergeCell ref="W60:W61"/>
    <mergeCell ref="X60:X61"/>
    <mergeCell ref="R60:R61"/>
    <mergeCell ref="S60:S61"/>
    <mergeCell ref="H60:H61"/>
    <mergeCell ref="I60:I61"/>
    <mergeCell ref="J60:J61"/>
    <mergeCell ref="K60:K61"/>
    <mergeCell ref="L60:L61"/>
    <mergeCell ref="M60:M61"/>
    <mergeCell ref="E49:E50"/>
    <mergeCell ref="F49:F50"/>
    <mergeCell ref="G49:G50"/>
    <mergeCell ref="P49:P50"/>
    <mergeCell ref="Q49:Q50"/>
    <mergeCell ref="R49:R50"/>
    <mergeCell ref="S49:S50"/>
    <mergeCell ref="H49:H50"/>
    <mergeCell ref="I49:I50"/>
    <mergeCell ref="J49:J50"/>
    <mergeCell ref="K49:K50"/>
    <mergeCell ref="L49:L50"/>
    <mergeCell ref="M49:M50"/>
    <mergeCell ref="B60:B61"/>
    <mergeCell ref="C60:C61"/>
    <mergeCell ref="D60:D61"/>
    <mergeCell ref="E60:E61"/>
    <mergeCell ref="F60:F61"/>
    <mergeCell ref="G60:G61"/>
    <mergeCell ref="AF115:AF116"/>
    <mergeCell ref="AG115:AG116"/>
    <mergeCell ref="AH115:AH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AF71:AF72"/>
    <mergeCell ref="AG71:AG72"/>
    <mergeCell ref="AI115:AI116"/>
    <mergeCell ref="AJ115:AJ116"/>
    <mergeCell ref="B117:B125"/>
    <mergeCell ref="C117:C125"/>
    <mergeCell ref="D117:D125"/>
    <mergeCell ref="E117:E125"/>
    <mergeCell ref="F117:F125"/>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B73:B81"/>
    <mergeCell ref="C73:C81"/>
    <mergeCell ref="D73:D81"/>
    <mergeCell ref="E73:E81"/>
    <mergeCell ref="F73:F81"/>
    <mergeCell ref="Z71:Z72"/>
    <mergeCell ref="AA71:AA72"/>
    <mergeCell ref="AB71:AB72"/>
    <mergeCell ref="AC71:AC72"/>
    <mergeCell ref="T71:T72"/>
    <mergeCell ref="U71:U72"/>
    <mergeCell ref="V71:V72"/>
    <mergeCell ref="W71:W72"/>
    <mergeCell ref="X71:X72"/>
    <mergeCell ref="Y71:Y72"/>
    <mergeCell ref="N71:N72"/>
    <mergeCell ref="O71:O72"/>
    <mergeCell ref="P71:P72"/>
    <mergeCell ref="Q71:Q72"/>
    <mergeCell ref="B71:B72"/>
    <mergeCell ref="C71:C72"/>
    <mergeCell ref="D71:D72"/>
    <mergeCell ref="E71:E72"/>
    <mergeCell ref="F71:F72"/>
    <mergeCell ref="G71:G72"/>
    <mergeCell ref="AH71:AH72"/>
    <mergeCell ref="AI71:AI72"/>
    <mergeCell ref="AJ71:AJ72"/>
    <mergeCell ref="AD71:AD72"/>
    <mergeCell ref="AE71:AE72"/>
    <mergeCell ref="AF181:AF182"/>
    <mergeCell ref="AG181:AG182"/>
    <mergeCell ref="AH181:AH182"/>
    <mergeCell ref="AI181:AI182"/>
    <mergeCell ref="AJ181:AJ182"/>
    <mergeCell ref="AD181:AD182"/>
    <mergeCell ref="AE181:AE182"/>
    <mergeCell ref="K181:K182"/>
    <mergeCell ref="L181:L182"/>
    <mergeCell ref="M181:M182"/>
    <mergeCell ref="AI159:AI160"/>
    <mergeCell ref="AJ159:AJ160"/>
    <mergeCell ref="AD159:AD160"/>
    <mergeCell ref="AE159:AE160"/>
    <mergeCell ref="AH170:AH171"/>
    <mergeCell ref="AI170:AI171"/>
    <mergeCell ref="AJ170:AJ171"/>
    <mergeCell ref="AD170:AD171"/>
    <mergeCell ref="B183:B191"/>
    <mergeCell ref="C183:C191"/>
    <mergeCell ref="D183:D191"/>
    <mergeCell ref="E183:E191"/>
    <mergeCell ref="F183:F191"/>
    <mergeCell ref="Z181:Z182"/>
    <mergeCell ref="AA181:AA182"/>
    <mergeCell ref="AB181:AB182"/>
    <mergeCell ref="AC181:AC182"/>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B181:B182"/>
    <mergeCell ref="C181:C182"/>
    <mergeCell ref="D181:D182"/>
    <mergeCell ref="E181:E182"/>
    <mergeCell ref="F181:F182"/>
    <mergeCell ref="G181:G182"/>
    <mergeCell ref="AF159:AF160"/>
    <mergeCell ref="AG159:AG160"/>
    <mergeCell ref="AH159:AH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AF170:AF171"/>
    <mergeCell ref="AG170:AG171"/>
    <mergeCell ref="B161:B169"/>
    <mergeCell ref="C161:C169"/>
    <mergeCell ref="D161:D169"/>
    <mergeCell ref="E161:E169"/>
    <mergeCell ref="F161:F169"/>
    <mergeCell ref="Z159:Z160"/>
    <mergeCell ref="AA159:AA160"/>
    <mergeCell ref="AB159:AB160"/>
    <mergeCell ref="AC159:AC160"/>
    <mergeCell ref="T159:T160"/>
    <mergeCell ref="U159:U160"/>
    <mergeCell ref="V159:V160"/>
    <mergeCell ref="W159:W160"/>
    <mergeCell ref="X159:X160"/>
    <mergeCell ref="Y159:Y160"/>
    <mergeCell ref="N159:N160"/>
    <mergeCell ref="O159:O160"/>
    <mergeCell ref="P159:P160"/>
    <mergeCell ref="Q159:Q160"/>
    <mergeCell ref="R159:R160"/>
    <mergeCell ref="B172:B180"/>
    <mergeCell ref="C172:C180"/>
    <mergeCell ref="D172:D180"/>
    <mergeCell ref="E172:E180"/>
    <mergeCell ref="F172:F180"/>
    <mergeCell ref="Z170:Z171"/>
    <mergeCell ref="AA170:AA171"/>
    <mergeCell ref="AB170:AB171"/>
    <mergeCell ref="AC170:AC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AE170:AE171"/>
    <mergeCell ref="T170:T171"/>
    <mergeCell ref="U170:U171"/>
    <mergeCell ref="V170:V171"/>
    <mergeCell ref="W170:W171"/>
    <mergeCell ref="X170:X171"/>
    <mergeCell ref="Y170:Y171"/>
    <mergeCell ref="N170:N171"/>
    <mergeCell ref="O170:O171"/>
    <mergeCell ref="P170:P171"/>
    <mergeCell ref="Q170:Q171"/>
    <mergeCell ref="R170:R171"/>
    <mergeCell ref="S170:S171"/>
    <mergeCell ref="AG214:AG215"/>
    <mergeCell ref="AH214:AH215"/>
    <mergeCell ref="AI214:AI215"/>
    <mergeCell ref="AJ214:AJ215"/>
    <mergeCell ref="B216:B224"/>
    <mergeCell ref="C216:C224"/>
    <mergeCell ref="D216:D224"/>
    <mergeCell ref="E216:E224"/>
    <mergeCell ref="F216:F224"/>
    <mergeCell ref="Z214:Z215"/>
    <mergeCell ref="AA214:AA215"/>
    <mergeCell ref="AB214:AB215"/>
    <mergeCell ref="AC214:AC215"/>
    <mergeCell ref="AD214:AD215"/>
    <mergeCell ref="AE214:AE215"/>
    <mergeCell ref="T214:T215"/>
    <mergeCell ref="U214:U215"/>
    <mergeCell ref="V214:V215"/>
    <mergeCell ref="W214:W215"/>
    <mergeCell ref="X214:X215"/>
    <mergeCell ref="Y214:Y215"/>
    <mergeCell ref="N214:N215"/>
    <mergeCell ref="O214:O215"/>
    <mergeCell ref="R214:R215"/>
    <mergeCell ref="L214:L215"/>
    <mergeCell ref="M214:M215"/>
    <mergeCell ref="AF214:AF215"/>
    <mergeCell ref="B214:B215"/>
    <mergeCell ref="C214:C215"/>
    <mergeCell ref="D214:D215"/>
    <mergeCell ref="E214:E215"/>
    <mergeCell ref="F214:F215"/>
    <mergeCell ref="G214:G215"/>
    <mergeCell ref="C192:C193"/>
    <mergeCell ref="D192:D193"/>
    <mergeCell ref="E192:E193"/>
    <mergeCell ref="F192:F193"/>
    <mergeCell ref="G192:G193"/>
    <mergeCell ref="P214:P215"/>
    <mergeCell ref="Q214:Q215"/>
    <mergeCell ref="AI192:AI193"/>
    <mergeCell ref="AI203:AI204"/>
    <mergeCell ref="AF192:AF193"/>
    <mergeCell ref="AG192:AG193"/>
    <mergeCell ref="AH192:AH193"/>
    <mergeCell ref="S192:S193"/>
    <mergeCell ref="H192:H193"/>
    <mergeCell ref="I192:I193"/>
    <mergeCell ref="J192:J193"/>
    <mergeCell ref="K192:K193"/>
    <mergeCell ref="L192:L193"/>
    <mergeCell ref="M192:M193"/>
    <mergeCell ref="S214:S215"/>
    <mergeCell ref="H214:H215"/>
    <mergeCell ref="I214:I215"/>
    <mergeCell ref="J214:J215"/>
    <mergeCell ref="K214:K215"/>
    <mergeCell ref="AJ192:AJ193"/>
    <mergeCell ref="B194:B202"/>
    <mergeCell ref="C194:C202"/>
    <mergeCell ref="D194:D202"/>
    <mergeCell ref="E194:E202"/>
    <mergeCell ref="F194:F202"/>
    <mergeCell ref="Z192:Z193"/>
    <mergeCell ref="AA192:AA193"/>
    <mergeCell ref="AB192:AB193"/>
    <mergeCell ref="AC192:AC193"/>
    <mergeCell ref="AD192:AD193"/>
    <mergeCell ref="AE192:AE193"/>
    <mergeCell ref="T192:T193"/>
    <mergeCell ref="U192:U193"/>
    <mergeCell ref="V192:V193"/>
    <mergeCell ref="W192:W193"/>
    <mergeCell ref="X192:X193"/>
    <mergeCell ref="Y192:Y193"/>
    <mergeCell ref="N192:N193"/>
    <mergeCell ref="O192:O193"/>
    <mergeCell ref="P192:P193"/>
    <mergeCell ref="Q192:Q193"/>
    <mergeCell ref="R192:R193"/>
    <mergeCell ref="B192:B193"/>
    <mergeCell ref="AI137:AI138"/>
    <mergeCell ref="AJ137:AJ138"/>
    <mergeCell ref="B139:B147"/>
    <mergeCell ref="C139:C147"/>
    <mergeCell ref="D139:D147"/>
    <mergeCell ref="E139:E147"/>
    <mergeCell ref="F139:F147"/>
    <mergeCell ref="Z137:Z138"/>
    <mergeCell ref="AA137:AA138"/>
    <mergeCell ref="AB137:AB138"/>
    <mergeCell ref="AC137:AC138"/>
    <mergeCell ref="AD137:AD138"/>
    <mergeCell ref="AE137:AE138"/>
    <mergeCell ref="T137:T138"/>
    <mergeCell ref="U137:U138"/>
    <mergeCell ref="V137:V138"/>
    <mergeCell ref="W137:W138"/>
    <mergeCell ref="X137:X138"/>
    <mergeCell ref="Y137:Y138"/>
    <mergeCell ref="N137:N138"/>
    <mergeCell ref="O137:O138"/>
    <mergeCell ref="D137:D138"/>
    <mergeCell ref="E137:E138"/>
    <mergeCell ref="F137:F138"/>
    <mergeCell ref="B27:B28"/>
    <mergeCell ref="C27:C28"/>
    <mergeCell ref="D27:D28"/>
    <mergeCell ref="E27:E28"/>
    <mergeCell ref="F27:F28"/>
    <mergeCell ref="G27:G28"/>
    <mergeCell ref="AH126:AH127"/>
    <mergeCell ref="S126:S127"/>
    <mergeCell ref="P137:P138"/>
    <mergeCell ref="Q137:Q138"/>
    <mergeCell ref="R137:R138"/>
    <mergeCell ref="S137:S138"/>
    <mergeCell ref="H137:H138"/>
    <mergeCell ref="I137:I138"/>
    <mergeCell ref="J137:J138"/>
    <mergeCell ref="K137:K138"/>
    <mergeCell ref="L137:L138"/>
    <mergeCell ref="M137:M138"/>
    <mergeCell ref="AF137:AF138"/>
    <mergeCell ref="AG137:AG138"/>
    <mergeCell ref="AH137:AH138"/>
    <mergeCell ref="R71:R72"/>
    <mergeCell ref="S71:S72"/>
    <mergeCell ref="H71:H72"/>
    <mergeCell ref="G137:G138"/>
    <mergeCell ref="AF27:AF28"/>
    <mergeCell ref="AG27:AG28"/>
    <mergeCell ref="AH27:AH28"/>
    <mergeCell ref="S27:S28"/>
    <mergeCell ref="H27:H28"/>
    <mergeCell ref="I27:I28"/>
    <mergeCell ref="J27:J28"/>
    <mergeCell ref="K27:K28"/>
    <mergeCell ref="L27:L28"/>
    <mergeCell ref="M27:M28"/>
    <mergeCell ref="I71:I72"/>
    <mergeCell ref="J71:J72"/>
    <mergeCell ref="K71:K72"/>
    <mergeCell ref="L71:L72"/>
    <mergeCell ref="M71:M72"/>
    <mergeCell ref="Y60:Y61"/>
    <mergeCell ref="N60:N61"/>
    <mergeCell ref="O60:O61"/>
    <mergeCell ref="P60:P61"/>
    <mergeCell ref="Q60:Q61"/>
    <mergeCell ref="AH93:AH94"/>
    <mergeCell ref="S93:S94"/>
    <mergeCell ref="H93:H94"/>
    <mergeCell ref="AI27:AI28"/>
    <mergeCell ref="AJ27:AJ28"/>
    <mergeCell ref="B29:B37"/>
    <mergeCell ref="C29:C37"/>
    <mergeCell ref="D29:D37"/>
    <mergeCell ref="E29:E37"/>
    <mergeCell ref="F29:F37"/>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AF16:AF17"/>
    <mergeCell ref="AG16:AG17"/>
    <mergeCell ref="AH16:AH17"/>
    <mergeCell ref="AI16:AI17"/>
    <mergeCell ref="AJ16:AJ17"/>
    <mergeCell ref="B18:B26"/>
    <mergeCell ref="C18:C26"/>
    <mergeCell ref="D18:D26"/>
    <mergeCell ref="E18:E26"/>
    <mergeCell ref="F18:F26"/>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F203:AF204"/>
    <mergeCell ref="AG203:AG204"/>
    <mergeCell ref="AH203:AH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AF126:AF127"/>
    <mergeCell ref="AG126:AG127"/>
    <mergeCell ref="AJ203:AJ204"/>
    <mergeCell ref="B205:B213"/>
    <mergeCell ref="C205:C213"/>
    <mergeCell ref="D205:D213"/>
    <mergeCell ref="E205:E213"/>
    <mergeCell ref="F205:F213"/>
    <mergeCell ref="Z203:Z204"/>
    <mergeCell ref="AA203:AA204"/>
    <mergeCell ref="AB203:AB204"/>
    <mergeCell ref="AC203:AC204"/>
    <mergeCell ref="AD203:AD204"/>
    <mergeCell ref="AE203:AE204"/>
    <mergeCell ref="T203:T204"/>
    <mergeCell ref="U203:U204"/>
    <mergeCell ref="V203:V204"/>
    <mergeCell ref="W203:W204"/>
    <mergeCell ref="X203:X204"/>
    <mergeCell ref="Y203:Y204"/>
    <mergeCell ref="N203:N204"/>
    <mergeCell ref="O203:O204"/>
    <mergeCell ref="P203:P204"/>
    <mergeCell ref="Q203:Q204"/>
    <mergeCell ref="R203:R204"/>
    <mergeCell ref="AI126:AI127"/>
    <mergeCell ref="AJ126:AJ127"/>
    <mergeCell ref="B128:B136"/>
    <mergeCell ref="C128:C136"/>
    <mergeCell ref="D128:D136"/>
    <mergeCell ref="E128:E136"/>
    <mergeCell ref="F128:F136"/>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AF5:AF6"/>
    <mergeCell ref="AG5:AG6"/>
    <mergeCell ref="AH5:AH6"/>
    <mergeCell ref="AI5:AI6"/>
    <mergeCell ref="AJ5:AJ6"/>
    <mergeCell ref="B7:B15"/>
    <mergeCell ref="C7:C15"/>
    <mergeCell ref="D7:D15"/>
    <mergeCell ref="E7:E15"/>
    <mergeCell ref="F7:F15"/>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B5:B6"/>
    <mergeCell ref="C5:C6"/>
    <mergeCell ref="D5:D6"/>
    <mergeCell ref="E5:E6"/>
    <mergeCell ref="F5:F6"/>
    <mergeCell ref="G5:G6"/>
    <mergeCell ref="AF104:AF105"/>
    <mergeCell ref="AG104:AG105"/>
    <mergeCell ref="AH104:AH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AF93:AF94"/>
    <mergeCell ref="AG93:AG94"/>
    <mergeCell ref="AI104:AI105"/>
    <mergeCell ref="AJ104:AJ105"/>
    <mergeCell ref="B106:B114"/>
    <mergeCell ref="C106:C114"/>
    <mergeCell ref="D106:D114"/>
    <mergeCell ref="E106:E114"/>
    <mergeCell ref="F106:F114"/>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AI93:AI94"/>
    <mergeCell ref="AJ93:AJ94"/>
    <mergeCell ref="B95:B103"/>
    <mergeCell ref="C95:C103"/>
    <mergeCell ref="D95:D103"/>
    <mergeCell ref="E95:E103"/>
    <mergeCell ref="F95:F103"/>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I93:I94"/>
    <mergeCell ref="J93:J94"/>
    <mergeCell ref="K93:K94"/>
    <mergeCell ref="L93:L94"/>
    <mergeCell ref="M93:M94"/>
    <mergeCell ref="B93:B94"/>
    <mergeCell ref="C93:C94"/>
    <mergeCell ref="D93:D94"/>
    <mergeCell ref="E93:E94"/>
    <mergeCell ref="F93:F94"/>
    <mergeCell ref="G93:G94"/>
    <mergeCell ref="AF148:AF149"/>
    <mergeCell ref="AG148:AG149"/>
    <mergeCell ref="AH148:AH149"/>
    <mergeCell ref="AI148:AI149"/>
    <mergeCell ref="AJ148:AJ149"/>
    <mergeCell ref="B150:B158"/>
    <mergeCell ref="C150:C158"/>
    <mergeCell ref="D150:D158"/>
    <mergeCell ref="E150:E158"/>
    <mergeCell ref="F150:F158"/>
    <mergeCell ref="Z148:Z149"/>
    <mergeCell ref="AA148:AA149"/>
    <mergeCell ref="AB148:AB149"/>
    <mergeCell ref="AC148:AC149"/>
    <mergeCell ref="AD148:AD149"/>
    <mergeCell ref="AE148:AE149"/>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O38:O39"/>
    <mergeCell ref="B148:B149"/>
    <mergeCell ref="C148:C149"/>
    <mergeCell ref="D148:D149"/>
    <mergeCell ref="E148:E149"/>
    <mergeCell ref="F148:F149"/>
    <mergeCell ref="G148:G149"/>
    <mergeCell ref="A150:A158"/>
    <mergeCell ref="A148:A149"/>
    <mergeCell ref="A62:A70"/>
    <mergeCell ref="H126:H127"/>
    <mergeCell ref="I126:I127"/>
    <mergeCell ref="J126:J127"/>
    <mergeCell ref="K126:K127"/>
    <mergeCell ref="L126:L127"/>
    <mergeCell ref="M126:M127"/>
    <mergeCell ref="B126:B127"/>
    <mergeCell ref="C126:C127"/>
    <mergeCell ref="D126:D127"/>
    <mergeCell ref="E126:E127"/>
    <mergeCell ref="F126:F127"/>
    <mergeCell ref="G126:G127"/>
    <mergeCell ref="B137:B138"/>
    <mergeCell ref="C137:C138"/>
    <mergeCell ref="M38:M39"/>
    <mergeCell ref="AF38:AF39"/>
    <mergeCell ref="AG38:AG39"/>
    <mergeCell ref="AH38:AH39"/>
    <mergeCell ref="AI38:AI39"/>
    <mergeCell ref="AJ38:AJ39"/>
    <mergeCell ref="B40:B48"/>
    <mergeCell ref="C40:C48"/>
    <mergeCell ref="D40:D48"/>
    <mergeCell ref="E40:E48"/>
    <mergeCell ref="F40:F48"/>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W4:Y4"/>
    <mergeCell ref="Z4:AB4"/>
    <mergeCell ref="AC4:AE4"/>
    <mergeCell ref="AF4:AH4"/>
    <mergeCell ref="B38:B39"/>
    <mergeCell ref="C38:C39"/>
    <mergeCell ref="D38:D39"/>
    <mergeCell ref="E38:E39"/>
    <mergeCell ref="F38:F39"/>
    <mergeCell ref="G38:G39"/>
    <mergeCell ref="H4:J4"/>
    <mergeCell ref="K4:M4"/>
    <mergeCell ref="N4:P4"/>
    <mergeCell ref="Q4:S4"/>
    <mergeCell ref="T4:V4"/>
    <mergeCell ref="P38:P39"/>
    <mergeCell ref="Q38:Q39"/>
    <mergeCell ref="R38:R39"/>
    <mergeCell ref="S38:S39"/>
    <mergeCell ref="H38:H39"/>
    <mergeCell ref="I38:I39"/>
    <mergeCell ref="J38:J39"/>
    <mergeCell ref="K38:K39"/>
    <mergeCell ref="L38:L39"/>
  </mergeCells>
  <pageMargins left="0.25" right="0.25" top="0.75" bottom="0.75" header="0.3" footer="0.3"/>
  <pageSetup paperSize="3" scale="32"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D599FB33DD964FAC1F2E95E230AFA9" ma:contentTypeVersion="12" ma:contentTypeDescription="Create a new document." ma:contentTypeScope="" ma:versionID="f81d1f9d5e1ceb0f91aadd709005d0c2">
  <xsd:schema xmlns:xsd="http://www.w3.org/2001/XMLSchema" xmlns:xs="http://www.w3.org/2001/XMLSchema" xmlns:p="http://schemas.microsoft.com/office/2006/metadata/properties" xmlns:ns2="159481e7-a7a4-47f1-8d63-45ea7b23d61b" xmlns:ns3="c8a508e6-53a5-473d-852b-97eb44cd1a36" targetNamespace="http://schemas.microsoft.com/office/2006/metadata/properties" ma:root="true" ma:fieldsID="52278f40c7b5eb252491809cbbf6ad33" ns2:_="" ns3:_="">
    <xsd:import namespace="159481e7-a7a4-47f1-8d63-45ea7b23d61b"/>
    <xsd:import namespace="c8a508e6-53a5-473d-852b-97eb44cd1a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481e7-a7a4-47f1-8d63-45ea7b23d6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a508e6-53a5-473d-852b-97eb44cd1a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9D1019-9BBE-4AC6-9E07-3FDD929B6BCF}"/>
</file>

<file path=customXml/itemProps2.xml><?xml version="1.0" encoding="utf-8"?>
<ds:datastoreItem xmlns:ds="http://schemas.openxmlformats.org/officeDocument/2006/customXml" ds:itemID="{C653A182-7186-4108-828F-2B3EA45C94DA}"/>
</file>

<file path=customXml/itemProps3.xml><?xml version="1.0" encoding="utf-8"?>
<ds:datastoreItem xmlns:ds="http://schemas.openxmlformats.org/officeDocument/2006/customXml" ds:itemID="{56A09C18-4BC3-4097-8DF6-36C74601AF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Vail</dc:creator>
  <cp:keywords/>
  <dc:description/>
  <cp:lastModifiedBy/>
  <cp:revision/>
  <dcterms:created xsi:type="dcterms:W3CDTF">2020-06-23T15:14:50Z</dcterms:created>
  <dcterms:modified xsi:type="dcterms:W3CDTF">2021-03-26T18:25:17Z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0x0101008BD599FB33DD964FAC1F2E95E230AFA9</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